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C:\Users\bsmith\Documents\Oregon\2022-Case Management\"/>
    </mc:Choice>
  </mc:AlternateContent>
  <xr:revisionPtr revIDLastSave="0" documentId="13_ncr:1_{60EB18A6-3874-4D1A-B621-700B0A1C5475}" xr6:coauthVersionLast="47" xr6:coauthVersionMax="47" xr10:uidLastSave="{00000000-0000-0000-0000-000000000000}"/>
  <bookViews>
    <workbookView xWindow="-120" yWindow="-120" windowWidth="29040" windowHeight="17640" firstSheet="3" activeTab="3" xr2:uid="{00000000-000D-0000-FFFF-FFFF00000000}"/>
  </bookViews>
  <sheets>
    <sheet name="B&amp;A Summary" sheetId="1" state="hidden" r:id="rId1"/>
    <sheet name="Questions" sheetId="2" state="hidden" r:id="rId2"/>
    <sheet name="Drop Downs" sheetId="10" state="hidden" r:id="rId3"/>
    <sheet name="Cover" sheetId="24" r:id="rId4"/>
    <sheet name="ContactInfo_Revenue" sheetId="25" r:id="rId5"/>
    <sheet name="Staff Costs" sheetId="27" r:id="rId6"/>
    <sheet name="Other Costs" sheetId="6" r:id="rId7"/>
    <sheet name="Case Mgr Benefits" sheetId="9" r:id="rId8"/>
    <sheet name="SvcDetails" sheetId="11" r:id="rId9"/>
  </sheets>
  <externalReferences>
    <externalReference r:id="rId10"/>
  </externalReferences>
  <definedNames>
    <definedName name="_xlnm._FilterDatabase" localSheetId="5" hidden="1">'Staff Costs'!#REF!</definedName>
    <definedName name="_xlcn.LinkedTable_dim_SIS_Clients1" hidden="1">[1]!dim_SIS_Clients[#Data]</definedName>
    <definedName name="_xlcn.LinkedTable_dim_Srvc_Map1" hidden="1">[1]!dim_Srvc_Map[#Data]</definedName>
    <definedName name="AdultChild">'Drop Downs'!$H$1:$H$2</definedName>
    <definedName name="BSCLicenses">'Drop Downs'!$D$1:$D$11</definedName>
    <definedName name="Education">'Drop Downs'!$K$1:$K$6</definedName>
    <definedName name="EmpStatus">'Drop Downs'!$C$1:$C$2</definedName>
    <definedName name="Experience">'Drop Downs'!$M$1:$M$4</definedName>
    <definedName name="NursePayMeth">'Drop Downs'!$F$4:$F$5</definedName>
    <definedName name="PayMeth">'Drop Downs'!$F$1:$F$2</definedName>
    <definedName name="Percent">'Drop Downs'!$B$1:$B$6</definedName>
    <definedName name="_xlnm.Print_Area" localSheetId="7">'Case Mgr Benefits'!$A$1:$E$37</definedName>
    <definedName name="_xlnm.Print_Area" localSheetId="4">ContactInfo_Revenue!$A$1:$E$21</definedName>
    <definedName name="_xlnm.Print_Area" localSheetId="3">Cover!$A$1:$C$24</definedName>
    <definedName name="_xlnm.Print_Area" localSheetId="6">'Other Costs'!$A$1:$F$34</definedName>
    <definedName name="_xlnm.Print_Area" localSheetId="5">'Staff Costs'!$A$1:$S$65</definedName>
    <definedName name="_xlnm.Print_Area" localSheetId="8">SvcDetails!$A$1:$D$25</definedName>
    <definedName name="_xlnm.Print_Titles" localSheetId="0">'B&amp;A Summary'!$1:$1</definedName>
    <definedName name="_xlnm.Print_Titles" localSheetId="7">'Case Mgr Benefits'!$1:$5</definedName>
    <definedName name="_xlnm.Print_Titles" localSheetId="5">'Staff Costs'!$A:$C,'Staff Costs'!$1:$9</definedName>
    <definedName name="_xlnm.Print_Titles" localSheetId="8">SvcDetails!$A:$B</definedName>
    <definedName name="Region">'Drop Downs'!$J$1:$J$3</definedName>
    <definedName name="Setting">'Drop Downs'!$E$1:$E$3</definedName>
    <definedName name="Setting2">'Drop Downs'!$I$1:$I$3</definedName>
    <definedName name="solver_eng" localSheetId="4" hidden="1">2</definedName>
    <definedName name="solver_neg" localSheetId="4" hidden="1">1</definedName>
    <definedName name="solver_num" localSheetId="4" hidden="1">0</definedName>
    <definedName name="solver_opt" localSheetId="4" hidden="1">ContactInfo_Revenue!#REF!</definedName>
    <definedName name="solver_typ" localSheetId="4" hidden="1">1</definedName>
    <definedName name="solver_val" localSheetId="4" hidden="1">0</definedName>
    <definedName name="solver_ver" localSheetId="4" hidden="1">3</definedName>
    <definedName name="treeList" hidden="1">"11000000000000000000000000000000000000000000000000000000000000000000000000000000000000000000000000000000000000000000000000000000000000000000000000000000000000000000000000000000000000000000000000000000"</definedName>
    <definedName name="WaitingPeriod">'Drop Downs'!$G$1:$G$5</definedName>
    <definedName name="YesNo">'Drop Downs'!$A$1:$A$2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1" i="11" l="1"/>
  <c r="A20" i="11"/>
  <c r="H34" i="6" l="1"/>
  <c r="H33" i="6"/>
  <c r="H32" i="6"/>
  <c r="H31" i="6"/>
  <c r="H30" i="6"/>
  <c r="H28" i="6"/>
  <c r="H27" i="6"/>
  <c r="H26" i="6"/>
  <c r="H25" i="6"/>
  <c r="H24" i="6"/>
  <c r="H23" i="6"/>
  <c r="H22" i="6"/>
  <c r="H21" i="6"/>
  <c r="H20" i="6"/>
  <c r="H19" i="6"/>
  <c r="H18" i="6"/>
  <c r="H17" i="6"/>
  <c r="H16" i="6"/>
  <c r="H15" i="6"/>
  <c r="H14" i="6"/>
  <c r="H13" i="6"/>
  <c r="H12" i="6"/>
  <c r="H11" i="6"/>
  <c r="H10" i="6"/>
  <c r="H9" i="6"/>
  <c r="C20" i="25"/>
  <c r="H29" i="6"/>
  <c r="C19" i="25" l="1"/>
  <c r="C18" i="25"/>
  <c r="T12" i="27"/>
  <c r="T13" i="27"/>
  <c r="T14" i="27"/>
  <c r="T15" i="27"/>
  <c r="T16" i="27"/>
  <c r="T17" i="27"/>
  <c r="T18" i="27"/>
  <c r="T19" i="27"/>
  <c r="T20" i="27"/>
  <c r="T21" i="27"/>
  <c r="T22" i="27"/>
  <c r="T23" i="27"/>
  <c r="T24" i="27"/>
  <c r="T25" i="27"/>
  <c r="T26" i="27"/>
  <c r="T27" i="27"/>
  <c r="T28" i="27"/>
  <c r="T29" i="27"/>
  <c r="T30" i="27"/>
  <c r="T31" i="27"/>
  <c r="T32" i="27"/>
  <c r="T33" i="27"/>
  <c r="T34" i="27"/>
  <c r="T35" i="27"/>
  <c r="T36" i="27"/>
  <c r="T37" i="27"/>
  <c r="T38" i="27"/>
  <c r="T39" i="27"/>
  <c r="T40" i="27"/>
  <c r="T41" i="27"/>
  <c r="T42" i="27"/>
  <c r="T43" i="27"/>
  <c r="T44" i="27"/>
  <c r="T45" i="27"/>
  <c r="T46" i="27"/>
  <c r="T47" i="27"/>
  <c r="T48" i="27"/>
  <c r="T49" i="27"/>
  <c r="T50" i="27"/>
  <c r="T51" i="27"/>
  <c r="T52" i="27"/>
  <c r="T53" i="27"/>
  <c r="T54" i="27"/>
  <c r="T55" i="27"/>
  <c r="T56" i="27"/>
  <c r="T57" i="27"/>
  <c r="T58" i="27"/>
  <c r="T59" i="27"/>
  <c r="T60" i="27"/>
  <c r="T61" i="27"/>
  <c r="T62" i="27"/>
  <c r="T63" i="27"/>
  <c r="T64" i="27"/>
  <c r="T65" i="27"/>
  <c r="T11" i="27"/>
  <c r="I1" i="27"/>
  <c r="A1" i="27"/>
  <c r="C21" i="25" l="1"/>
  <c r="A1" i="11" l="1"/>
  <c r="E33" i="9"/>
  <c r="D33" i="9"/>
  <c r="C33" i="9"/>
  <c r="A33" i="9"/>
  <c r="A30" i="9"/>
  <c r="E21" i="9"/>
  <c r="D21" i="9"/>
  <c r="C21" i="9"/>
  <c r="A9" i="9"/>
  <c r="A10" i="9" s="1"/>
  <c r="A11" i="9" s="1"/>
  <c r="A13" i="9" s="1"/>
  <c r="A14" i="9" s="1"/>
  <c r="A15" i="9" s="1"/>
  <c r="A17" i="9" s="1"/>
  <c r="A18" i="9" s="1"/>
  <c r="A1" i="9"/>
  <c r="A1" i="6"/>
  <c r="H63" i="27"/>
  <c r="Q63" i="27"/>
  <c r="H64" i="27"/>
  <c r="Q64" i="27"/>
  <c r="H65" i="27"/>
  <c r="Q65" i="27"/>
  <c r="Q37" i="27"/>
  <c r="H37" i="27"/>
  <c r="Q36" i="27"/>
  <c r="H36" i="27"/>
  <c r="Q62" i="27"/>
  <c r="H62" i="27"/>
  <c r="Q61" i="27"/>
  <c r="H61" i="27"/>
  <c r="Q60" i="27"/>
  <c r="H60" i="27"/>
  <c r="Q59" i="27"/>
  <c r="H59" i="27"/>
  <c r="Q58" i="27"/>
  <c r="H58" i="27"/>
  <c r="Q57" i="27"/>
  <c r="H57" i="27"/>
  <c r="Q56" i="27"/>
  <c r="H56" i="27"/>
  <c r="Q55" i="27"/>
  <c r="H55" i="27"/>
  <c r="Q54" i="27"/>
  <c r="H54" i="27"/>
  <c r="Q53" i="27"/>
  <c r="H53" i="27"/>
  <c r="Q52" i="27"/>
  <c r="H52" i="27"/>
  <c r="Q51" i="27"/>
  <c r="H51" i="27"/>
  <c r="Q50" i="27"/>
  <c r="H50" i="27"/>
  <c r="Q49" i="27"/>
  <c r="H49" i="27"/>
  <c r="Q48" i="27"/>
  <c r="H48" i="27"/>
  <c r="Q47" i="27"/>
  <c r="H47" i="27"/>
  <c r="Q46" i="27"/>
  <c r="H46" i="27"/>
  <c r="Q45" i="27"/>
  <c r="H45" i="27"/>
  <c r="Q44" i="27"/>
  <c r="H44" i="27"/>
  <c r="Q43" i="27"/>
  <c r="H43" i="27"/>
  <c r="Q42" i="27"/>
  <c r="H42" i="27"/>
  <c r="Q41" i="27"/>
  <c r="H41" i="27"/>
  <c r="Q40" i="27"/>
  <c r="H40" i="27"/>
  <c r="Q39" i="27"/>
  <c r="H39" i="27"/>
  <c r="Q38" i="27"/>
  <c r="H38" i="27"/>
  <c r="Q35" i="27"/>
  <c r="H35" i="27"/>
  <c r="Q34" i="27"/>
  <c r="H34" i="27"/>
  <c r="Q33" i="27"/>
  <c r="H33" i="27"/>
  <c r="Q32" i="27"/>
  <c r="H32" i="27"/>
  <c r="Q31" i="27"/>
  <c r="H31" i="27"/>
  <c r="Q30" i="27"/>
  <c r="H30" i="27"/>
  <c r="Q29" i="27"/>
  <c r="H29" i="27"/>
  <c r="Q28" i="27"/>
  <c r="H28" i="27"/>
  <c r="Q27" i="27"/>
  <c r="H27" i="27"/>
  <c r="Q26" i="27"/>
  <c r="H26" i="27"/>
  <c r="Q25" i="27"/>
  <c r="H25" i="27"/>
  <c r="Q24" i="27"/>
  <c r="H24" i="27"/>
  <c r="Q23" i="27"/>
  <c r="H23" i="27"/>
  <c r="Q22" i="27"/>
  <c r="H22" i="27"/>
  <c r="Q21" i="27"/>
  <c r="H21" i="27"/>
  <c r="Q20" i="27"/>
  <c r="H20" i="27"/>
  <c r="Q19" i="27"/>
  <c r="H19" i="27"/>
  <c r="Q18" i="27"/>
  <c r="H18" i="27"/>
  <c r="Q17" i="27"/>
  <c r="H17" i="27"/>
  <c r="Q16" i="27"/>
  <c r="H16" i="27"/>
  <c r="Q15" i="27"/>
  <c r="H15" i="27"/>
  <c r="Q14" i="27"/>
  <c r="H14" i="27"/>
  <c r="Q13" i="27"/>
  <c r="H13" i="27"/>
  <c r="Q12" i="27"/>
  <c r="H12" i="27"/>
  <c r="Q11" i="27"/>
  <c r="H11" i="27"/>
  <c r="H10" i="27"/>
  <c r="Q10" i="27" l="1"/>
  <c r="C16" i="25" l="1"/>
  <c r="A8" i="11" l="1"/>
  <c r="A9" i="11" s="1"/>
  <c r="A10" i="11" s="1"/>
  <c r="A11" i="11" s="1"/>
  <c r="A12" i="11" s="1"/>
  <c r="A13" i="11" s="1"/>
  <c r="A15" i="11" s="1"/>
  <c r="A16" i="11" l="1"/>
  <c r="A17" i="11" s="1"/>
  <c r="A19" i="9"/>
  <c r="A20" i="9" s="1"/>
  <c r="A21" i="9" s="1"/>
  <c r="A23" i="9" s="1"/>
  <c r="A10" i="6"/>
  <c r="A11" i="6" s="1"/>
  <c r="B7" i="2"/>
  <c r="B6" i="2"/>
  <c r="B5" i="2"/>
  <c r="B4" i="2"/>
  <c r="B2" i="2"/>
  <c r="B1" i="2"/>
  <c r="B94" i="1"/>
  <c r="B93" i="1"/>
  <c r="B92" i="1"/>
  <c r="B91" i="1"/>
  <c r="B90" i="1"/>
  <c r="B89" i="1"/>
  <c r="B88" i="1"/>
  <c r="B87" i="1"/>
  <c r="B86" i="1"/>
  <c r="B85" i="1"/>
  <c r="B84" i="1"/>
  <c r="B83" i="1"/>
  <c r="B82" i="1"/>
  <c r="B27" i="1" s="1"/>
  <c r="B81" i="1"/>
  <c r="B80" i="1"/>
  <c r="B79" i="1"/>
  <c r="B78" i="1"/>
  <c r="B77" i="1"/>
  <c r="B76" i="1"/>
  <c r="F72" i="1"/>
  <c r="B72" i="1" a="1"/>
  <c r="B72" i="1" s="1"/>
  <c r="B71" i="1"/>
  <c r="B70" i="1"/>
  <c r="B66" i="1"/>
  <c r="B65" i="1"/>
  <c r="B64" i="1"/>
  <c r="B63" i="1"/>
  <c r="B62" i="1"/>
  <c r="B61" i="1"/>
  <c r="B60" i="1"/>
  <c r="B59" i="1"/>
  <c r="B58" i="1"/>
  <c r="B57" i="1"/>
  <c r="B56" i="1"/>
  <c r="B55" i="1"/>
  <c r="B54" i="1"/>
  <c r="B53" i="1"/>
  <c r="B52" i="1"/>
  <c r="B25" i="1" s="1"/>
  <c r="B51" i="1"/>
  <c r="B50" i="1"/>
  <c r="B49" i="1"/>
  <c r="B48" i="1"/>
  <c r="B44" i="1" a="1"/>
  <c r="B44" i="1" s="1"/>
  <c r="B43" i="1"/>
  <c r="B42" i="1"/>
  <c r="B5" i="1"/>
  <c r="B4" i="1"/>
  <c r="B2" i="1"/>
  <c r="B1" i="1"/>
  <c r="B37" i="1" l="1"/>
  <c r="A24" i="9"/>
  <c r="A25" i="9" s="1"/>
  <c r="A26" i="9" s="1"/>
  <c r="A28" i="9" s="1"/>
  <c r="A29" i="9" s="1"/>
  <c r="A31" i="9" s="1"/>
  <c r="A32" i="9" s="1"/>
  <c r="A35" i="9" s="1"/>
  <c r="A36" i="9" s="1"/>
  <c r="A37" i="9" s="1"/>
  <c r="B23" i="1"/>
  <c r="B26" i="1"/>
  <c r="B29" i="1"/>
  <c r="B38" i="1"/>
  <c r="B32" i="1"/>
  <c r="B24" i="1"/>
  <c r="A12" i="6"/>
  <c r="A13" i="6" s="1"/>
  <c r="A14" i="6" s="1"/>
  <c r="A15" i="6" s="1"/>
  <c r="A16" i="6" s="1"/>
  <c r="A17" i="6" s="1"/>
  <c r="A18" i="6" s="1"/>
  <c r="A19" i="6" s="1"/>
  <c r="A20" i="6" s="1"/>
  <c r="A21" i="6" s="1"/>
  <c r="A22" i="6" s="1"/>
  <c r="A23" i="6" s="1"/>
  <c r="A24" i="6" s="1"/>
  <c r="B28" i="1"/>
  <c r="B33" i="1"/>
  <c r="B35" i="1"/>
  <c r="B21" i="1"/>
  <c r="B22" i="1"/>
  <c r="B30" i="1"/>
  <c r="B34" i="1"/>
  <c r="B31" i="1"/>
  <c r="B36" i="1"/>
  <c r="B45" i="1"/>
  <c r="B15" i="1"/>
  <c r="B16" i="1"/>
  <c r="B39" i="1"/>
  <c r="A18" i="11"/>
  <c r="B17" i="1"/>
  <c r="B9" i="1"/>
  <c r="B73" i="1"/>
  <c r="B11" i="1"/>
  <c r="B12" i="1" s="1"/>
  <c r="A22" i="11" l="1"/>
  <c r="A23" i="11" s="1"/>
  <c r="A24" i="11" s="1"/>
  <c r="A25" i="11" s="1"/>
  <c r="A25" i="6"/>
  <c r="A26" i="6" s="1"/>
  <c r="A27" i="6" s="1"/>
  <c r="A28" i="6" s="1"/>
  <c r="A29" i="6" s="1"/>
  <c r="A30" i="6" s="1"/>
  <c r="A31" i="6" s="1"/>
  <c r="A32" i="6" s="1"/>
  <c r="A33" i="6" s="1"/>
  <c r="A34" i="6" s="1"/>
  <c r="B18" i="1"/>
  <c r="B7" i="1"/>
  <c r="B10" i="1"/>
  <c r="B8" i="1" s="1"/>
</calcChain>
</file>

<file path=xl/sharedStrings.xml><?xml version="1.0" encoding="utf-8"?>
<sst xmlns="http://schemas.openxmlformats.org/spreadsheetml/2006/main" count="369" uniqueCount="234">
  <si>
    <t>Provider ID</t>
  </si>
  <si>
    <t>Summary</t>
  </si>
  <si>
    <t>Employment and Day Support Activities Revenues</t>
  </si>
  <si>
    <t>Other Agency Revenues</t>
  </si>
  <si>
    <t>Total Admin. and Program Support Costs</t>
  </si>
  <si>
    <t>Total Admin. and Program Support Rate</t>
  </si>
  <si>
    <t>Administrative Costs</t>
  </si>
  <si>
    <t>Administrative Rate</t>
  </si>
  <si>
    <t>Program Support Costs</t>
  </si>
  <si>
    <t>Program Support Rate</t>
  </si>
  <si>
    <t>Total Admin. and Program Support Staffing</t>
  </si>
  <si>
    <t>Wages</t>
  </si>
  <si>
    <t>Optional Benefits</t>
  </si>
  <si>
    <t>Other Calc. Mand. Benefits</t>
  </si>
  <si>
    <t>Benefits Rate</t>
  </si>
  <si>
    <t>Total Admin. and Program Support Other</t>
  </si>
  <si>
    <t>Administrative Facility Rent/Mortgage/Depreciation</t>
  </si>
  <si>
    <t>Facility Janitorial/Landscaping/Repairs/Etc.</t>
  </si>
  <si>
    <t>Utilities/Telecommunications/Etc.</t>
  </si>
  <si>
    <t>Depreciation other than Facility</t>
  </si>
  <si>
    <t>Interest Expense (exclude mortgage)</t>
  </si>
  <si>
    <t>Office Equipment and Furniture</t>
  </si>
  <si>
    <t>Taxes</t>
  </si>
  <si>
    <t>Licensing/Certification/Accreditation Fees</t>
  </si>
  <si>
    <t>Hiring expenses</t>
  </si>
  <si>
    <t>Insurance (exclude auto insurance and benefits like health/dental ins.)</t>
  </si>
  <si>
    <t>Information Technology (e.g., computers and software)</t>
  </si>
  <si>
    <t>Office Supplies</t>
  </si>
  <si>
    <t>Postage</t>
  </si>
  <si>
    <t>Advertising</t>
  </si>
  <si>
    <t>Dues and Subscriptions</t>
  </si>
  <si>
    <t>Consulting - Training/Legal/Accounting/Etc.</t>
  </si>
  <si>
    <t>Travel (exclude member trans. or direct care vehicles/ reimbursement)</t>
  </si>
  <si>
    <t>Corporate Office Overhead</t>
  </si>
  <si>
    <t>Other</t>
  </si>
  <si>
    <t>Administration Staffing</t>
  </si>
  <si>
    <t>Administration Other</t>
  </si>
  <si>
    <t>Program Support Staffing</t>
  </si>
  <si>
    <t>Soc Sec</t>
  </si>
  <si>
    <t>Medicare</t>
  </si>
  <si>
    <t>FUTA</t>
  </si>
  <si>
    <t>For states with SUTA</t>
  </si>
  <si>
    <t>SUI</t>
  </si>
  <si>
    <t>new employer rate, applies to first 35,700</t>
  </si>
  <si>
    <t>Worker's Comp</t>
  </si>
  <si>
    <t>per $100 in wages</t>
  </si>
  <si>
    <t>Program Support Other</t>
  </si>
  <si>
    <t>Agency</t>
  </si>
  <si>
    <t>Provider ID(s)</t>
  </si>
  <si>
    <t>Contact Name</t>
  </si>
  <si>
    <t>Title</t>
  </si>
  <si>
    <t>Phone</t>
  </si>
  <si>
    <t>Email</t>
  </si>
  <si>
    <t>Questions</t>
  </si>
  <si>
    <t>Provider Survey</t>
  </si>
  <si>
    <t>Line</t>
  </si>
  <si>
    <t># of Emp.</t>
  </si>
  <si>
    <t>Ex.</t>
  </si>
  <si>
    <t>Category</t>
  </si>
  <si>
    <t>Total Expense</t>
  </si>
  <si>
    <r>
      <t>Interest Expense</t>
    </r>
    <r>
      <rPr>
        <i/>
        <sz val="11"/>
        <rFont val="Times New Roman"/>
        <family val="1"/>
      </rPr>
      <t xml:space="preserve"> (exclude mortgage)</t>
    </r>
  </si>
  <si>
    <r>
      <t xml:space="preserve">Information Technology </t>
    </r>
    <r>
      <rPr>
        <i/>
        <sz val="11"/>
        <color indexed="8"/>
        <rFont val="Times New Roman"/>
        <family val="1"/>
      </rPr>
      <t>(e.g., computers and software)</t>
    </r>
  </si>
  <si>
    <t>Allocated Corporate Office Overhead</t>
  </si>
  <si>
    <t>Other 1</t>
  </si>
  <si>
    <t>(Input Description)</t>
  </si>
  <si>
    <t>Other 2</t>
  </si>
  <si>
    <t>Other 3</t>
  </si>
  <si>
    <t>Other 4</t>
  </si>
  <si>
    <t>Other 5</t>
  </si>
  <si>
    <t>Employee/ Contractor</t>
  </si>
  <si>
    <t>Average Hourly Wage</t>
  </si>
  <si>
    <t>Employee</t>
  </si>
  <si>
    <t>No</t>
  </si>
  <si>
    <t>15 - 30%</t>
  </si>
  <si>
    <t>Factor</t>
  </si>
  <si>
    <t>Example</t>
  </si>
  <si>
    <t>Full-Time</t>
  </si>
  <si>
    <t>Part-Time</t>
  </si>
  <si>
    <t>Staffing</t>
  </si>
  <si>
    <t>Holidays</t>
  </si>
  <si>
    <t>Yes</t>
  </si>
  <si>
    <t>3 Months</t>
  </si>
  <si>
    <t>Paid Time Off (PTO, Vacation and Sick Time)</t>
  </si>
  <si>
    <t>6 Months</t>
  </si>
  <si>
    <t>Health Insurance</t>
  </si>
  <si>
    <t>Retirement</t>
  </si>
  <si>
    <t>12 Months</t>
  </si>
  <si>
    <t>Other Benefits</t>
  </si>
  <si>
    <t>State Unemployment Insurance and Workers' Compensation</t>
  </si>
  <si>
    <t>0 - 15%</t>
  </si>
  <si>
    <t>One-time</t>
  </si>
  <si>
    <t>Hourly</t>
  </si>
  <si>
    <t>No Waiting Period</t>
  </si>
  <si>
    <t>Adult</t>
  </si>
  <si>
    <t>Family Home</t>
  </si>
  <si>
    <t>Password</t>
  </si>
  <si>
    <t>Contractor</t>
  </si>
  <si>
    <t>Ongoing</t>
  </si>
  <si>
    <t>Apartment</t>
  </si>
  <si>
    <t>Per Case</t>
  </si>
  <si>
    <t>1 Month</t>
  </si>
  <si>
    <t>Children</t>
  </si>
  <si>
    <t>Individual's Home</t>
  </si>
  <si>
    <t>30 - 45%</t>
  </si>
  <si>
    <t>Provider Home</t>
  </si>
  <si>
    <t>45 - 60%</t>
  </si>
  <si>
    <t>Per Hour</t>
  </si>
  <si>
    <t>60 - 75%</t>
  </si>
  <si>
    <t>Per Day</t>
  </si>
  <si>
    <t>75% +</t>
  </si>
  <si>
    <t>Agency Caseload</t>
  </si>
  <si>
    <t>House</t>
  </si>
  <si>
    <t>Input</t>
  </si>
  <si>
    <t>3030north</t>
  </si>
  <si>
    <t>Portland Metro</t>
  </si>
  <si>
    <t>Standard</t>
  </si>
  <si>
    <t>Nonurban</t>
  </si>
  <si>
    <t xml:space="preserve">Number of contacts per individual per year </t>
  </si>
  <si>
    <t xml:space="preserve">Number of face-to-face contacts per individual per year </t>
  </si>
  <si>
    <t>Bachelor's</t>
  </si>
  <si>
    <t>Master's</t>
  </si>
  <si>
    <t>PhD</t>
  </si>
  <si>
    <t>Associate's</t>
  </si>
  <si>
    <t>Interpretation Services</t>
  </si>
  <si>
    <t>Duplex</t>
  </si>
  <si>
    <t>High School</t>
  </si>
  <si>
    <t>M.&amp;Credential</t>
  </si>
  <si>
    <t>0-2</t>
  </si>
  <si>
    <t>3-6</t>
  </si>
  <si>
    <t>7-10</t>
  </si>
  <si>
    <t>10+</t>
  </si>
  <si>
    <t>Total miles driven per week per case manager for travel to and from individuals</t>
  </si>
  <si>
    <t>Oregon Office of Developmental Disabilities Services</t>
  </si>
  <si>
    <t>– distributed by –</t>
  </si>
  <si>
    <r>
      <t xml:space="preserve">Burns &amp; Associates
</t>
    </r>
    <r>
      <rPr>
        <sz val="16"/>
        <rFont val="Times New Roman"/>
        <family val="1"/>
      </rPr>
      <t>a Division of Health Management Associates</t>
    </r>
  </si>
  <si>
    <t>Review of Payment Approach and Rates 
for Case Management</t>
  </si>
  <si>
    <t>Questions? Contact Stephen Pawlowski with Burns &amp; Associates at (602) 466-9840 or spawlowski@healthmanagement.com</t>
  </si>
  <si>
    <t>Item</t>
  </si>
  <si>
    <t>Contact Information</t>
  </si>
  <si>
    <t>Agency name</t>
  </si>
  <si>
    <t>Contact name for person completing this survey</t>
  </si>
  <si>
    <t>Job title of the person listed on Line 3</t>
  </si>
  <si>
    <t>Phone number for the person listed on Line 3</t>
  </si>
  <si>
    <t>Email address for the person listed on Line 3</t>
  </si>
  <si>
    <r>
      <t xml:space="preserve">All Other Agency Revenues </t>
    </r>
    <r>
      <rPr>
        <sz val="11"/>
        <color rgb="FF00B050"/>
        <rFont val="Webdings"/>
        <family val="1"/>
        <charset val="2"/>
      </rPr>
      <t>i</t>
    </r>
  </si>
  <si>
    <r>
      <t xml:space="preserve">Total Revenues </t>
    </r>
    <r>
      <rPr>
        <sz val="11"/>
        <color rgb="FF00B050"/>
        <rFont val="Webdings"/>
        <family val="1"/>
        <charset val="2"/>
      </rPr>
      <t>i</t>
    </r>
  </si>
  <si>
    <t>Annual Agency Revenues for Most Recently Completed Fiscal Year</t>
  </si>
  <si>
    <r>
      <t xml:space="preserve">Case Management Department Revenues </t>
    </r>
    <r>
      <rPr>
        <sz val="11"/>
        <color rgb="FF00B050"/>
        <rFont val="Webdings"/>
        <family val="1"/>
        <charset val="2"/>
      </rPr>
      <t>i</t>
    </r>
  </si>
  <si>
    <t>Wage Detail</t>
  </si>
  <si>
    <t>FICA</t>
  </si>
  <si>
    <t>Federal UI</t>
  </si>
  <si>
    <t>State UI</t>
  </si>
  <si>
    <t>Workers' Compensation</t>
  </si>
  <si>
    <t>Total Cost of Payroll Taxes and Benefits</t>
  </si>
  <si>
    <t>i</t>
  </si>
  <si>
    <t>Only staff with costs allocated to the case management department need to be reported.</t>
  </si>
  <si>
    <t>Report costs from your agency's most recently completed fiscal year.</t>
  </si>
  <si>
    <t>Other Insurance</t>
  </si>
  <si>
    <r>
      <t xml:space="preserve">Facility Rent/Mortgage/Depreciation </t>
    </r>
    <r>
      <rPr>
        <i/>
        <sz val="11"/>
        <color indexed="8"/>
        <rFont val="Times New Roman"/>
        <family val="1"/>
      </rPr>
      <t>(exclude residential real estate)</t>
    </r>
  </si>
  <si>
    <r>
      <t xml:space="preserve">Facility Janitorial/Landscaping/Repairs/Etc. </t>
    </r>
    <r>
      <rPr>
        <i/>
        <sz val="11"/>
        <color indexed="8"/>
        <rFont val="Times New Roman"/>
        <family val="1"/>
      </rPr>
      <t>(exclude residential real estate)</t>
    </r>
  </si>
  <si>
    <r>
      <t>Utilities/Telecommunications/Etc.</t>
    </r>
    <r>
      <rPr>
        <i/>
        <sz val="11"/>
        <color indexed="8"/>
        <rFont val="Times New Roman"/>
        <family val="1"/>
      </rPr>
      <t xml:space="preserve"> (exclude residential real estate)</t>
    </r>
  </si>
  <si>
    <t>[If Overhead is reported in Line 20, describe allocation methodology here]</t>
  </si>
  <si>
    <t>How many case managers does your organization currently employ?</t>
  </si>
  <si>
    <t>Are case managers eligible for holiday pay?</t>
  </si>
  <si>
    <t>Of the case managers employed by your agency on Line 1, number currently eligible for holiday pay</t>
  </si>
  <si>
    <r>
      <t xml:space="preserve">Average annual number of holidays </t>
    </r>
    <r>
      <rPr>
        <i/>
        <sz val="11"/>
        <rFont val="Times New Roman"/>
        <family val="1"/>
      </rPr>
      <t>(days, not hours)</t>
    </r>
    <r>
      <rPr>
        <sz val="11"/>
        <rFont val="Times New Roman"/>
        <family val="1"/>
      </rPr>
      <t xml:space="preserve"> received by eligible case managers</t>
    </r>
  </si>
  <si>
    <t>Of the case managers employed by your agency on Line 1, number currently eligible for PTO</t>
  </si>
  <si>
    <r>
      <t xml:space="preserve">Average annual number of PTO days </t>
    </r>
    <r>
      <rPr>
        <i/>
        <sz val="11"/>
        <rFont val="Times New Roman"/>
        <family val="1"/>
      </rPr>
      <t>(not hours)</t>
    </r>
    <r>
      <rPr>
        <sz val="11"/>
        <rFont val="Times New Roman"/>
        <family val="1"/>
      </rPr>
      <t xml:space="preserve"> received by eligible case managers</t>
    </r>
  </si>
  <si>
    <t>Are case managers eligible to receive paid time off, in addition to holidays?</t>
  </si>
  <si>
    <t>Are case managers eligible to receive health insurance through your organization?</t>
  </si>
  <si>
    <r>
      <t xml:space="preserve">Of the case managers employed by your agency on Line 1, number currently </t>
    </r>
    <r>
      <rPr>
        <i/>
        <sz val="11"/>
        <rFont val="Times New Roman"/>
        <family val="1"/>
      </rPr>
      <t>eligible</t>
    </r>
    <r>
      <rPr>
        <sz val="11"/>
        <rFont val="Times New Roman"/>
        <family val="1"/>
      </rPr>
      <t xml:space="preserve"> for health insurance</t>
    </r>
  </si>
  <si>
    <r>
      <t xml:space="preserve">Of the eligible case managers on Line 9, number currently </t>
    </r>
    <r>
      <rPr>
        <i/>
        <sz val="11"/>
        <rFont val="Times New Roman"/>
        <family val="1"/>
      </rPr>
      <t>receiving</t>
    </r>
    <r>
      <rPr>
        <sz val="11"/>
        <rFont val="Times New Roman"/>
        <family val="1"/>
      </rPr>
      <t xml:space="preserve"> health insurance from your agency</t>
    </r>
  </si>
  <si>
    <t>Your agency's total contribution to health insurance costs in the previous month for the staff listed on Line 10</t>
  </si>
  <si>
    <t>Calculated average monthly cost per participating employee</t>
  </si>
  <si>
    <t>Does your organization contribute to a 401k, 403b or other retirement plan for your case managers?</t>
  </si>
  <si>
    <r>
      <t xml:space="preserve">Of the case managers employed by your agency on Line 1, number currently </t>
    </r>
    <r>
      <rPr>
        <i/>
        <sz val="11"/>
        <rFont val="Times New Roman"/>
        <family val="1"/>
      </rPr>
      <t>eligible</t>
    </r>
    <r>
      <rPr>
        <sz val="11"/>
        <rFont val="Times New Roman"/>
        <family val="1"/>
      </rPr>
      <t xml:space="preserve"> for a retirement contribution</t>
    </r>
  </si>
  <si>
    <r>
      <t xml:space="preserve">Of the eligible case managers on Line 14, number currently </t>
    </r>
    <r>
      <rPr>
        <i/>
        <sz val="11"/>
        <rFont val="Times New Roman"/>
        <family val="1"/>
      </rPr>
      <t>receiving</t>
    </r>
    <r>
      <rPr>
        <sz val="11"/>
        <rFont val="Times New Roman"/>
        <family val="1"/>
      </rPr>
      <t xml:space="preserve"> a retirement contribution from your agency</t>
    </r>
  </si>
  <si>
    <t>What is your organization's average retirement contribution for participating case managers as a percent of wages?</t>
  </si>
  <si>
    <t>Does your agency contribute to any other benefits for direct care workers (e.g. disability, dental, HRA, HSA, etc.)?</t>
  </si>
  <si>
    <r>
      <t xml:space="preserve">Of the direct care workers employed by your agency on Line 1, number currently </t>
    </r>
    <r>
      <rPr>
        <i/>
        <sz val="11"/>
        <rFont val="Times New Roman"/>
        <family val="1"/>
      </rPr>
      <t>eligible</t>
    </r>
    <r>
      <rPr>
        <sz val="11"/>
        <rFont val="Times New Roman"/>
        <family val="1"/>
      </rPr>
      <t xml:space="preserve"> for these benefits</t>
    </r>
  </si>
  <si>
    <t>Agency's cost for providing these benefits in the previous month for the direct care workers listed on Line 16</t>
  </si>
  <si>
    <r>
      <t xml:space="preserve">Of the eligible staff lised on Line 19, number currently </t>
    </r>
    <r>
      <rPr>
        <i/>
        <sz val="11"/>
        <rFont val="Times New Roman"/>
        <family val="1"/>
      </rPr>
      <t>receiving</t>
    </r>
    <r>
      <rPr>
        <sz val="11"/>
        <rFont val="Times New Roman"/>
        <family val="1"/>
      </rPr>
      <t xml:space="preserve"> these benefits from your agency</t>
    </r>
  </si>
  <si>
    <t>If your organization makes Oregon state unemployment insurance payments based on a percentage of wages, what is your agency's state unemployment insurance tax rate for 2022?</t>
  </si>
  <si>
    <t>If your organization pays actual costs ("payments in lieu of contributions") of state unemployment insurance benefits claimed by former employees, what was your organization's total UI payments in 2021?</t>
  </si>
  <si>
    <t>What is your workers' compensation cost for case managers under your current policy (per $100 in wages paid)?</t>
  </si>
  <si>
    <t>Average annual turnover rate for case managers</t>
  </si>
  <si>
    <t>Administrative and Program Support Expenses Other Than Staff Salary and Benefits</t>
  </si>
  <si>
    <t>Fringe Benefits for Case Managers</t>
  </si>
  <si>
    <t>Caseload and Service Design</t>
  </si>
  <si>
    <r>
      <t xml:space="preserve">End date of the year for which financial information is reported </t>
    </r>
    <r>
      <rPr>
        <sz val="11"/>
        <color rgb="FF00B050"/>
        <rFont val="Webdings"/>
        <family val="1"/>
        <charset val="2"/>
      </rPr>
      <t>i</t>
    </r>
  </si>
  <si>
    <t>Total Hours Paid in the Fiscal Year</t>
  </si>
  <si>
    <t>Total Wages Paid in the Fiscal Year</t>
  </si>
  <si>
    <r>
      <t xml:space="preserve">Payroll Tax and Benefit Detail </t>
    </r>
    <r>
      <rPr>
        <sz val="11"/>
        <color rgb="FF00B050"/>
        <rFont val="Webdings"/>
        <family val="1"/>
        <charset val="2"/>
      </rPr>
      <t>i</t>
    </r>
  </si>
  <si>
    <t>Job Title if Other</t>
  </si>
  <si>
    <t>Position</t>
  </si>
  <si>
    <t>Administrator/ Director</t>
  </si>
  <si>
    <r>
      <rPr>
        <b/>
        <sz val="11"/>
        <rFont val="Times New Roman"/>
        <family val="1"/>
      </rPr>
      <t>Allocation of Time</t>
    </r>
    <r>
      <rPr>
        <sz val="11"/>
        <rFont val="Times New Roman"/>
        <family val="1"/>
      </rPr>
      <t xml:space="preserve"> </t>
    </r>
    <r>
      <rPr>
        <sz val="11"/>
        <color rgb="FF00B050"/>
        <rFont val="Webdings"/>
        <family val="1"/>
        <charset val="2"/>
      </rPr>
      <t>i</t>
    </r>
  </si>
  <si>
    <t>Case Management Department/ Unit</t>
  </si>
  <si>
    <t>All Other Programs</t>
  </si>
  <si>
    <t>Staff Wage Costs</t>
  </si>
  <si>
    <t>Staff Benefit Costs</t>
  </si>
  <si>
    <t>Non-Staff Costs</t>
  </si>
  <si>
    <r>
      <t xml:space="preserve">Total Reported Case Management Expenses </t>
    </r>
    <r>
      <rPr>
        <sz val="11"/>
        <color rgb="FF00B050"/>
        <rFont val="Webdings"/>
        <family val="1"/>
        <charset val="2"/>
      </rPr>
      <t>i</t>
    </r>
  </si>
  <si>
    <r>
      <t xml:space="preserve">Reported Expenses Allocated to the Case Management Department/ Unit </t>
    </r>
    <r>
      <rPr>
        <sz val="11"/>
        <color rgb="FF00B050"/>
        <rFont val="Webdings"/>
        <family val="1"/>
        <charset val="2"/>
      </rPr>
      <t>i</t>
    </r>
  </si>
  <si>
    <r>
      <t xml:space="preserve">Case Mgt. Dept./ Unit </t>
    </r>
    <r>
      <rPr>
        <sz val="11"/>
        <color rgb="FF00B050"/>
        <rFont val="Webdings"/>
        <family val="1"/>
        <charset val="2"/>
      </rPr>
      <t>i</t>
    </r>
  </si>
  <si>
    <r>
      <t xml:space="preserve">Other Programs </t>
    </r>
    <r>
      <rPr>
        <sz val="11"/>
        <color rgb="FF00B050"/>
        <rFont val="Webdings"/>
        <family val="1"/>
        <charset val="2"/>
      </rPr>
      <t>i</t>
    </r>
  </si>
  <si>
    <r>
      <t xml:space="preserve">Allocation of Costs </t>
    </r>
    <r>
      <rPr>
        <sz val="11"/>
        <color rgb="FF00B050"/>
        <rFont val="Webdings"/>
        <family val="1"/>
        <charset val="2"/>
      </rPr>
      <t>i</t>
    </r>
  </si>
  <si>
    <t>Hiring Expenses</t>
  </si>
  <si>
    <t>Training Expenses</t>
  </si>
  <si>
    <t>Insurance</t>
  </si>
  <si>
    <t>Agency-Owned/Leased Vehicle Expenses</t>
  </si>
  <si>
    <t>Reimbursement for Use of Staff Personal Vehicles</t>
  </si>
  <si>
    <r>
      <t xml:space="preserve">Non-Vehicle Travel Costs </t>
    </r>
    <r>
      <rPr>
        <i/>
        <sz val="11"/>
        <color theme="1"/>
        <rFont val="Times New Roman"/>
        <family val="1"/>
      </rPr>
      <t>(e.g., air, lodging, car rental, per diem, etc.)</t>
    </r>
  </si>
  <si>
    <r>
      <t xml:space="preserve">Professional Consulting </t>
    </r>
    <r>
      <rPr>
        <i/>
        <sz val="11"/>
        <color theme="1"/>
        <rFont val="Times New Roman"/>
        <family val="1"/>
      </rPr>
      <t>(e.g., audits/ accounting/ legal/ etc.)</t>
    </r>
  </si>
  <si>
    <t>[If yes, specify the benefit(s) here]</t>
  </si>
  <si>
    <t>Encounters</t>
  </si>
  <si>
    <t>Do case managers have dedicated office space?</t>
  </si>
  <si>
    <t>Operations</t>
  </si>
  <si>
    <t>Does your organization pay a higher wage (or stipend) to bilingual case managers?</t>
  </si>
  <si>
    <t>If yes, what is the annual wage premium (or stipend) for bilingual case managers?</t>
  </si>
  <si>
    <t>Number of individuals currently receiving Case Management from your organization</t>
  </si>
  <si>
    <t>Percent of current cases which are Medicaid-eligible</t>
  </si>
  <si>
    <t>Percent of billed encounters that are not paid for any reason</t>
  </si>
  <si>
    <t>Is your organization's Designated Referral Contact a dedicated role without other duties?</t>
  </si>
  <si>
    <t>If yes, average number of referrals managed annually</t>
  </si>
  <si>
    <t>Are your organization's ONA case managers dedicated roles without other duties?</t>
  </si>
  <si>
    <t>If yes, average number of ONAs facilitated annually</t>
  </si>
  <si>
    <t>Average caseload of a full-time equivalent case manager</t>
  </si>
  <si>
    <t>May 6, 2022</t>
  </si>
  <si>
    <t>Is your organization's workforce represented by a union?</t>
  </si>
  <si>
    <t>Number of qualifying encounters per case manager per week (exclude ONA and DRC)</t>
  </si>
  <si>
    <r>
      <t xml:space="preserve">Agency Contact Information and Revenues </t>
    </r>
    <r>
      <rPr>
        <b/>
        <sz val="11"/>
        <color rgb="FF00B050"/>
        <rFont val="Times New Roman"/>
        <family val="1"/>
      </rPr>
      <t xml:space="preserve">(see page 2 of the instructions and click </t>
    </r>
    <r>
      <rPr>
        <sz val="11"/>
        <color rgb="FF00B050"/>
        <rFont val="Webdings"/>
        <family val="1"/>
        <charset val="2"/>
      </rPr>
      <t>i</t>
    </r>
    <r>
      <rPr>
        <b/>
        <sz val="11"/>
        <color rgb="FF00B050"/>
        <rFont val="Times New Roman"/>
        <family val="1"/>
      </rPr>
      <t xml:space="preserve"> icons for directions)</t>
    </r>
  </si>
  <si>
    <r>
      <t>Staff Wage and Benefit Costs</t>
    </r>
    <r>
      <rPr>
        <b/>
        <sz val="11"/>
        <color rgb="FF00B050"/>
        <rFont val="Times New Roman"/>
        <family val="1"/>
      </rPr>
      <t xml:space="preserve"> (see p. 2 of the instructions and click </t>
    </r>
    <r>
      <rPr>
        <sz val="11"/>
        <color rgb="FF00B050"/>
        <rFont val="Webdings"/>
        <family val="1"/>
        <charset val="2"/>
      </rPr>
      <t>i</t>
    </r>
    <r>
      <rPr>
        <b/>
        <sz val="11"/>
        <color rgb="FF00B050"/>
        <rFont val="Times New Roman"/>
        <family val="1"/>
      </rPr>
      <t xml:space="preserve"> icons for directions)</t>
    </r>
  </si>
  <si>
    <r>
      <t xml:space="preserve">(see p. 3 of the instructions and click </t>
    </r>
    <r>
      <rPr>
        <sz val="11"/>
        <color rgb="FF00B050"/>
        <rFont val="Webdings"/>
        <family val="1"/>
        <charset val="2"/>
      </rPr>
      <t>i</t>
    </r>
    <r>
      <rPr>
        <sz val="11"/>
        <color rgb="FF00B050"/>
        <rFont val="Times New Roman"/>
        <family val="1"/>
      </rPr>
      <t xml:space="preserve"> icons for directions)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</si>
</sst>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
    <numFmt numFmtId="165" formatCode="&quot;$&quot;#,##0.00"/>
    <numFmt numFmtId="166" formatCode="&quot;$&quot;#,##0"/>
    <numFmt numFmtId="167" formatCode="#,##0.0"/>
    <numFmt numFmtId="168" formatCode="0_);\(0\)"/>
    <numFmt numFmtId="169" formatCode="0.0"/>
  </numFmts>
  <fonts count="36" x14ac:knownFonts="1">
    <font>
      <sz val="11"/>
      <color theme="1"/>
      <name val="Times New Roman"/>
      <family val="2"/>
    </font>
    <font>
      <sz val="11"/>
      <color theme="1"/>
      <name val="Calibri"/>
      <family val="2"/>
      <scheme val="minor"/>
    </font>
    <font>
      <sz val="11"/>
      <color theme="1"/>
      <name val="Calibri"/>
      <family val="2"/>
      <scheme val="minor"/>
    </font>
    <font>
      <sz val="10"/>
      <color theme="1"/>
      <name val="Times New Roman"/>
      <family val="1"/>
    </font>
    <font>
      <sz val="11"/>
      <color indexed="8"/>
      <name val="Calibri"/>
      <family val="2"/>
    </font>
    <font>
      <b/>
      <sz val="10"/>
      <color theme="1"/>
      <name val="Times New Roman"/>
      <family val="1"/>
    </font>
    <font>
      <sz val="10"/>
      <color indexed="8"/>
      <name val="Times New Roman"/>
      <family val="1"/>
    </font>
    <font>
      <sz val="10"/>
      <name val="Arial"/>
      <family val="2"/>
    </font>
    <font>
      <sz val="10"/>
      <name val="Times New Roman"/>
      <family val="1"/>
    </font>
    <font>
      <sz val="11"/>
      <name val="Times New Roman"/>
      <family val="1"/>
    </font>
    <font>
      <b/>
      <sz val="11"/>
      <name val="Times New Roman"/>
      <family val="1"/>
    </font>
    <font>
      <b/>
      <sz val="13"/>
      <color rgb="FF0B2D78"/>
      <name val="Times New Roman"/>
      <family val="1"/>
    </font>
    <font>
      <sz val="24"/>
      <name val="Times New Roman"/>
      <family val="1"/>
    </font>
    <font>
      <sz val="18"/>
      <name val="Times New Roman"/>
      <family val="1"/>
    </font>
    <font>
      <sz val="12"/>
      <name val="Times New Roman"/>
      <family val="1"/>
    </font>
    <font>
      <b/>
      <sz val="11"/>
      <color theme="1"/>
      <name val="Times New Roman"/>
      <family val="1"/>
    </font>
    <font>
      <sz val="11"/>
      <color theme="1"/>
      <name val="Times New Roman"/>
      <family val="1"/>
    </font>
    <font>
      <i/>
      <sz val="11"/>
      <color theme="1"/>
      <name val="Times New Roman"/>
      <family val="1"/>
    </font>
    <font>
      <i/>
      <sz val="11"/>
      <color indexed="8"/>
      <name val="Times New Roman"/>
      <family val="1"/>
    </font>
    <font>
      <i/>
      <sz val="11"/>
      <name val="Times New Roman"/>
      <family val="1"/>
    </font>
    <font>
      <b/>
      <i/>
      <sz val="11"/>
      <name val="Times New Roman"/>
      <family val="1"/>
    </font>
    <font>
      <b/>
      <i/>
      <sz val="10"/>
      <name val="Times New Roman"/>
      <family val="1"/>
    </font>
    <font>
      <sz val="13"/>
      <name val="Times New Roman"/>
      <family val="1"/>
    </font>
    <font>
      <b/>
      <sz val="26"/>
      <name val="Times New Roman"/>
      <family val="1"/>
    </font>
    <font>
      <sz val="16"/>
      <color rgb="FFFF0000"/>
      <name val="Calibri"/>
      <family val="2"/>
      <scheme val="minor"/>
    </font>
    <font>
      <sz val="16"/>
      <name val="Times New Roman"/>
      <family val="1"/>
    </font>
    <font>
      <b/>
      <sz val="11"/>
      <color rgb="FF00B050"/>
      <name val="Times New Roman"/>
      <family val="1"/>
    </font>
    <font>
      <sz val="11"/>
      <color rgb="FF00B050"/>
      <name val="Webdings"/>
      <family val="1"/>
      <charset val="2"/>
    </font>
    <font>
      <sz val="11"/>
      <color theme="9"/>
      <name val="Webdings"/>
      <family val="1"/>
      <charset val="2"/>
    </font>
    <font>
      <sz val="11"/>
      <color rgb="FFFF0000"/>
      <name val="Times New Roman"/>
      <family val="1"/>
    </font>
    <font>
      <b/>
      <i/>
      <sz val="11"/>
      <color theme="1"/>
      <name val="Times New Roman"/>
      <family val="1"/>
    </font>
    <font>
      <sz val="11"/>
      <color rgb="FF000000"/>
      <name val="Times New Roman"/>
      <family val="1"/>
    </font>
    <font>
      <b/>
      <sz val="11"/>
      <color rgb="FF000000"/>
      <name val="Times New Roman"/>
      <family val="1"/>
    </font>
    <font>
      <i/>
      <sz val="11"/>
      <color rgb="FF00B050"/>
      <name val="Times New Roman"/>
      <family val="1"/>
    </font>
    <font>
      <u/>
      <sz val="11"/>
      <color theme="10"/>
      <name val="Times New Roman"/>
      <family val="2"/>
    </font>
    <font>
      <sz val="11"/>
      <color rgb="FF00B050"/>
      <name val="Times New Roman"/>
      <family val="1"/>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lightUp">
        <bgColor theme="0" tint="-0.249977111117893"/>
      </patternFill>
    </fill>
    <fill>
      <patternFill patternType="solid">
        <fgColor indexed="22"/>
        <bgColor indexed="64"/>
      </patternFill>
    </fill>
    <fill>
      <patternFill patternType="solid">
        <fgColor theme="9" tint="0.79998168889431442"/>
        <bgColor indexed="64"/>
      </patternFill>
    </fill>
    <fill>
      <patternFill patternType="solid">
        <fgColor rgb="FFFFFFFF"/>
        <bgColor rgb="FFFFFFFF"/>
      </patternFill>
    </fill>
    <fill>
      <patternFill patternType="lightDown">
        <bgColor theme="9" tint="0.79995117038483843"/>
      </patternFill>
    </fill>
  </fills>
  <borders count="59">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hair">
        <color indexed="64"/>
      </top>
      <bottom/>
      <diagonal/>
    </border>
    <border>
      <left/>
      <right style="hair">
        <color indexed="64"/>
      </right>
      <top/>
      <bottom style="hair">
        <color indexed="64"/>
      </bottom>
      <diagonal/>
    </border>
    <border>
      <left/>
      <right/>
      <top style="hair">
        <color indexed="64"/>
      </top>
      <bottom style="hair">
        <color indexed="64"/>
      </bottom>
      <diagonal/>
    </border>
    <border>
      <left/>
      <right/>
      <top/>
      <bottom style="thin">
        <color indexed="64"/>
      </bottom>
      <diagonal/>
    </border>
    <border>
      <left/>
      <right/>
      <top/>
      <bottom style="hair">
        <color indexed="64"/>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s>
  <cellStyleXfs count="13">
    <xf numFmtId="0" fontId="0" fillId="0" borderId="0"/>
    <xf numFmtId="9" fontId="2" fillId="0" borderId="0" applyFont="0" applyFill="0" applyBorder="0" applyAlignment="0" applyProtection="0"/>
    <xf numFmtId="0" fontId="2" fillId="0" borderId="0"/>
    <xf numFmtId="9" fontId="4"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31" fillId="0" borderId="0"/>
    <xf numFmtId="9" fontId="1" fillId="0" borderId="0" applyFont="0" applyFill="0" applyBorder="0" applyAlignment="0" applyProtection="0"/>
    <xf numFmtId="0" fontId="34" fillId="0" borderId="0" applyNumberFormat="0" applyFill="0" applyBorder="0" applyAlignment="0" applyProtection="0"/>
  </cellStyleXfs>
  <cellXfs count="347">
    <xf numFmtId="0" fontId="0" fillId="0" borderId="0" xfId="0"/>
    <xf numFmtId="0" fontId="3" fillId="0" borderId="0" xfId="2" applyFont="1" applyFill="1" applyBorder="1"/>
    <xf numFmtId="0" fontId="3" fillId="0" borderId="0" xfId="2" applyNumberFormat="1" applyFont="1" applyFill="1" applyBorder="1" applyAlignment="1">
      <alignment horizontal="center" textRotation="90" wrapText="1"/>
    </xf>
    <xf numFmtId="164" fontId="3" fillId="0" borderId="0" xfId="3" applyNumberFormat="1" applyFont="1" applyFill="1" applyBorder="1"/>
    <xf numFmtId="1" fontId="3" fillId="0" borderId="0" xfId="2" applyNumberFormat="1" applyFont="1" applyFill="1" applyBorder="1"/>
    <xf numFmtId="0" fontId="5" fillId="0" borderId="0" xfId="2" applyFont="1" applyFill="1" applyBorder="1"/>
    <xf numFmtId="165" fontId="3" fillId="0" borderId="0" xfId="2" applyNumberFormat="1" applyFont="1" applyFill="1" applyBorder="1"/>
    <xf numFmtId="166" fontId="3" fillId="0" borderId="0" xfId="2" applyNumberFormat="1" applyFont="1" applyFill="1" applyBorder="1"/>
    <xf numFmtId="166" fontId="6" fillId="0" borderId="0" xfId="2" applyNumberFormat="1" applyFont="1" applyFill="1" applyBorder="1" applyAlignment="1"/>
    <xf numFmtId="0" fontId="6" fillId="0" borderId="0" xfId="2" applyFont="1" applyFill="1" applyBorder="1" applyAlignment="1"/>
    <xf numFmtId="0" fontId="8" fillId="0" borderId="0" xfId="4" applyFont="1" applyFill="1" applyBorder="1" applyAlignment="1" applyProtection="1"/>
    <xf numFmtId="10" fontId="6" fillId="0" borderId="0" xfId="1" applyNumberFormat="1" applyFont="1" applyFill="1" applyBorder="1" applyAlignment="1"/>
    <xf numFmtId="164" fontId="6" fillId="0" borderId="0" xfId="1" applyNumberFormat="1" applyFont="1" applyFill="1" applyBorder="1" applyAlignment="1"/>
    <xf numFmtId="166" fontId="6" fillId="0" borderId="0" xfId="2" applyNumberFormat="1" applyFont="1" applyFill="1" applyBorder="1" applyAlignment="1">
      <alignment horizontal="right"/>
    </xf>
    <xf numFmtId="165" fontId="6" fillId="0" borderId="0" xfId="2" applyNumberFormat="1" applyFont="1" applyFill="1" applyBorder="1" applyAlignment="1"/>
    <xf numFmtId="0" fontId="9" fillId="0" borderId="0" xfId="4" applyFont="1"/>
    <xf numFmtId="0" fontId="10" fillId="0" borderId="0" xfId="4" applyFont="1"/>
    <xf numFmtId="0" fontId="16" fillId="2" borderId="0" xfId="2" applyFont="1" applyFill="1" applyBorder="1" applyAlignment="1" applyProtection="1">
      <alignment vertical="top"/>
    </xf>
    <xf numFmtId="0" fontId="16" fillId="2" borderId="0" xfId="2" applyFont="1" applyFill="1" applyBorder="1" applyAlignment="1" applyProtection="1">
      <alignment horizontal="center" vertical="top"/>
    </xf>
    <xf numFmtId="166" fontId="16" fillId="2" borderId="0" xfId="2" applyNumberFormat="1" applyFont="1" applyFill="1" applyBorder="1" applyAlignment="1" applyProtection="1">
      <alignment horizontal="center" vertical="top"/>
    </xf>
    <xf numFmtId="9" fontId="16" fillId="2" borderId="0" xfId="2" applyNumberFormat="1" applyFont="1" applyFill="1" applyBorder="1" applyAlignment="1" applyProtection="1">
      <alignment horizontal="center" vertical="top"/>
    </xf>
    <xf numFmtId="0" fontId="9" fillId="2" borderId="0" xfId="4" applyFont="1" applyFill="1" applyAlignment="1" applyProtection="1">
      <alignment vertical="top"/>
    </xf>
    <xf numFmtId="0" fontId="9" fillId="2" borderId="0" xfId="4" applyFont="1" applyFill="1" applyBorder="1" applyAlignment="1" applyProtection="1">
      <alignment horizontal="center" vertical="top"/>
    </xf>
    <xf numFmtId="3" fontId="9" fillId="2" borderId="0" xfId="5" applyNumberFormat="1" applyFont="1" applyFill="1" applyAlignment="1" applyProtection="1">
      <alignment horizontal="center" vertical="top"/>
    </xf>
    <xf numFmtId="0" fontId="9" fillId="2" borderId="0" xfId="4" applyFont="1" applyFill="1" applyAlignment="1" applyProtection="1">
      <alignment horizontal="center" vertical="top"/>
    </xf>
    <xf numFmtId="166" fontId="10" fillId="5" borderId="5" xfId="6" applyNumberFormat="1" applyFont="1" applyFill="1" applyBorder="1" applyAlignment="1" applyProtection="1">
      <alignment horizontal="center" vertical="top"/>
    </xf>
    <xf numFmtId="0" fontId="10" fillId="2" borderId="0" xfId="4" applyFont="1" applyFill="1" applyAlignment="1" applyProtection="1">
      <alignment vertical="top"/>
    </xf>
    <xf numFmtId="0" fontId="9" fillId="2" borderId="9" xfId="4" applyFont="1" applyFill="1" applyBorder="1" applyAlignment="1" applyProtection="1">
      <alignment vertical="top"/>
    </xf>
    <xf numFmtId="1" fontId="10" fillId="5" borderId="9" xfId="6" applyNumberFormat="1" applyFont="1" applyFill="1" applyBorder="1" applyAlignment="1" applyProtection="1">
      <alignment horizontal="center" vertical="top"/>
    </xf>
    <xf numFmtId="0" fontId="20" fillId="2" borderId="11" xfId="4" applyFont="1" applyFill="1" applyBorder="1" applyAlignment="1" applyProtection="1">
      <alignment horizontal="left" vertical="top"/>
    </xf>
    <xf numFmtId="2" fontId="10" fillId="2" borderId="11" xfId="6" applyNumberFormat="1" applyFont="1" applyFill="1" applyBorder="1" applyAlignment="1" applyProtection="1">
      <alignment horizontal="center" vertical="top"/>
    </xf>
    <xf numFmtId="2" fontId="9" fillId="2" borderId="11" xfId="6" applyNumberFormat="1" applyFont="1" applyFill="1" applyBorder="1" applyAlignment="1" applyProtection="1">
      <alignment horizontal="center" vertical="top"/>
    </xf>
    <xf numFmtId="1" fontId="10" fillId="5" borderId="5" xfId="6" applyNumberFormat="1" applyFont="1" applyFill="1" applyBorder="1" applyAlignment="1" applyProtection="1">
      <alignment horizontal="center" vertical="top"/>
    </xf>
    <xf numFmtId="37" fontId="10" fillId="5" borderId="9" xfId="6" applyNumberFormat="1" applyFont="1" applyFill="1" applyBorder="1" applyAlignment="1" applyProtection="1">
      <alignment horizontal="center" vertical="top"/>
    </xf>
    <xf numFmtId="168" fontId="10" fillId="5" borderId="9" xfId="6" applyNumberFormat="1" applyFont="1" applyFill="1" applyBorder="1" applyAlignment="1" applyProtection="1">
      <alignment horizontal="center" vertical="top"/>
    </xf>
    <xf numFmtId="2" fontId="10" fillId="5" borderId="5" xfId="6" applyNumberFormat="1" applyFont="1" applyFill="1" applyBorder="1" applyAlignment="1" applyProtection="1">
      <alignment horizontal="center" vertical="top"/>
    </xf>
    <xf numFmtId="0" fontId="9" fillId="2" borderId="5" xfId="4" applyFont="1" applyFill="1" applyBorder="1" applyAlignment="1" applyProtection="1">
      <alignment horizontal="left" vertical="top" wrapText="1"/>
    </xf>
    <xf numFmtId="0" fontId="9" fillId="2" borderId="9" xfId="4" applyFont="1" applyFill="1" applyBorder="1" applyAlignment="1" applyProtection="1">
      <alignment horizontal="left" vertical="top" wrapText="1"/>
    </xf>
    <xf numFmtId="169" fontId="10" fillId="2" borderId="11" xfId="6" applyNumberFormat="1" applyFont="1" applyFill="1" applyBorder="1" applyAlignment="1" applyProtection="1">
      <alignment horizontal="center" vertical="top"/>
    </xf>
    <xf numFmtId="169" fontId="9" fillId="2" borderId="11" xfId="6" applyNumberFormat="1" applyFont="1" applyFill="1" applyBorder="1" applyAlignment="1" applyProtection="1">
      <alignment horizontal="center" vertical="top"/>
    </xf>
    <xf numFmtId="0" fontId="9" fillId="2" borderId="12" xfId="4" applyFont="1" applyFill="1" applyBorder="1" applyAlignment="1" applyProtection="1">
      <alignment horizontal="left" vertical="top" wrapText="1"/>
    </xf>
    <xf numFmtId="164" fontId="10" fillId="5" borderId="12" xfId="1" applyNumberFormat="1" applyFont="1" applyFill="1" applyBorder="1" applyAlignment="1" applyProtection="1">
      <alignment horizontal="center" vertical="top"/>
    </xf>
    <xf numFmtId="0" fontId="20" fillId="2" borderId="11" xfId="4" applyFont="1" applyFill="1" applyBorder="1" applyAlignment="1" applyProtection="1">
      <alignment horizontal="left" vertical="top" wrapText="1"/>
    </xf>
    <xf numFmtId="0" fontId="9" fillId="2" borderId="11" xfId="4" applyFont="1" applyFill="1" applyBorder="1" applyAlignment="1" applyProtection="1">
      <alignment vertical="top"/>
    </xf>
    <xf numFmtId="0" fontId="20" fillId="2" borderId="11" xfId="4" applyFont="1" applyFill="1" applyBorder="1" applyAlignment="1" applyProtection="1">
      <alignment vertical="top"/>
    </xf>
    <xf numFmtId="10" fontId="10" fillId="5" borderId="5" xfId="1" applyNumberFormat="1" applyFont="1" applyFill="1" applyBorder="1" applyAlignment="1" applyProtection="1">
      <alignment horizontal="center" vertical="top"/>
    </xf>
    <xf numFmtId="166" fontId="10" fillId="5" borderId="9" xfId="1" applyNumberFormat="1" applyFont="1" applyFill="1" applyBorder="1" applyAlignment="1" applyProtection="1">
      <alignment horizontal="center" vertical="top"/>
    </xf>
    <xf numFmtId="0" fontId="9" fillId="2" borderId="0" xfId="4" applyFont="1" applyFill="1" applyAlignment="1" applyProtection="1">
      <alignment horizontal="left" vertical="top"/>
    </xf>
    <xf numFmtId="0" fontId="8" fillId="0" borderId="0" xfId="4" applyFont="1"/>
    <xf numFmtId="0" fontId="21" fillId="3" borderId="14" xfId="4" applyFont="1" applyFill="1" applyBorder="1" applyProtection="1"/>
    <xf numFmtId="0" fontId="21" fillId="3" borderId="15" xfId="4" applyFont="1" applyFill="1" applyBorder="1" applyProtection="1"/>
    <xf numFmtId="0" fontId="10" fillId="0" borderId="0" xfId="4" applyFont="1" applyAlignment="1" applyProtection="1">
      <alignment vertical="top"/>
    </xf>
    <xf numFmtId="0" fontId="10" fillId="0" borderId="0" xfId="4" applyFont="1" applyFill="1" applyAlignment="1" applyProtection="1">
      <alignment vertical="top"/>
    </xf>
    <xf numFmtId="0" fontId="9" fillId="0" borderId="0" xfId="4" applyFont="1" applyFill="1" applyBorder="1" applyAlignment="1" applyProtection="1">
      <alignment horizontal="center" vertical="top"/>
    </xf>
    <xf numFmtId="0" fontId="9" fillId="0" borderId="0" xfId="4" applyFont="1" applyAlignment="1" applyProtection="1">
      <alignment horizontal="center" vertical="top"/>
    </xf>
    <xf numFmtId="0" fontId="9" fillId="0" borderId="0" xfId="4" applyFont="1" applyAlignment="1" applyProtection="1">
      <alignment vertical="top"/>
    </xf>
    <xf numFmtId="0" fontId="9" fillId="0" borderId="0" xfId="4" applyFont="1" applyAlignment="1" applyProtection="1">
      <alignment vertical="top" wrapText="1"/>
    </xf>
    <xf numFmtId="39" fontId="9" fillId="0" borderId="7" xfId="6" applyNumberFormat="1" applyFont="1" applyFill="1" applyBorder="1" applyAlignment="1" applyProtection="1">
      <alignment vertical="top"/>
    </xf>
    <xf numFmtId="1" fontId="10" fillId="7" borderId="5" xfId="6" applyNumberFormat="1" applyFont="1" applyFill="1" applyBorder="1" applyAlignment="1" applyProtection="1">
      <alignment horizontal="center" vertical="top"/>
    </xf>
    <xf numFmtId="39" fontId="9" fillId="0" borderId="16" xfId="6" applyNumberFormat="1" applyFont="1" applyFill="1" applyBorder="1" applyAlignment="1" applyProtection="1">
      <alignment vertical="top"/>
    </xf>
    <xf numFmtId="3" fontId="10" fillId="7" borderId="9" xfId="6" applyNumberFormat="1" applyFont="1" applyFill="1" applyBorder="1" applyAlignment="1" applyProtection="1">
      <alignment horizontal="center" vertical="top"/>
    </xf>
    <xf numFmtId="0" fontId="20" fillId="0" borderId="11" xfId="4" applyFont="1" applyFill="1" applyBorder="1" applyAlignment="1" applyProtection="1">
      <alignment horizontal="left" vertical="top" wrapText="1"/>
    </xf>
    <xf numFmtId="39" fontId="10" fillId="0" borderId="11" xfId="6" applyNumberFormat="1" applyFont="1" applyFill="1" applyBorder="1" applyAlignment="1" applyProtection="1">
      <alignment horizontal="center" vertical="top"/>
    </xf>
    <xf numFmtId="9" fontId="10" fillId="7" borderId="5" xfId="1" applyFont="1" applyFill="1" applyBorder="1" applyAlignment="1" applyProtection="1">
      <alignment horizontal="center" vertical="top"/>
    </xf>
    <xf numFmtId="0" fontId="9" fillId="4" borderId="0" xfId="4" applyFont="1" applyFill="1" applyBorder="1" applyAlignment="1" applyProtection="1">
      <alignment vertical="top"/>
    </xf>
    <xf numFmtId="0" fontId="20" fillId="2" borderId="20" xfId="4" applyFont="1" applyFill="1" applyBorder="1" applyAlignment="1" applyProtection="1">
      <alignment vertical="top"/>
    </xf>
    <xf numFmtId="3" fontId="9" fillId="8" borderId="5" xfId="6" applyNumberFormat="1" applyFont="1" applyFill="1" applyBorder="1" applyAlignment="1" applyProtection="1">
      <alignment horizontal="center" vertical="top"/>
      <protection locked="0"/>
    </xf>
    <xf numFmtId="9" fontId="16" fillId="8" borderId="4" xfId="2" applyNumberFormat="1" applyFont="1" applyFill="1" applyBorder="1" applyAlignment="1" applyProtection="1">
      <alignment horizontal="center" vertical="top"/>
      <protection locked="0"/>
    </xf>
    <xf numFmtId="166" fontId="16" fillId="8" borderId="4" xfId="2" applyNumberFormat="1" applyFont="1" applyFill="1" applyBorder="1" applyAlignment="1" applyProtection="1">
      <alignment vertical="top"/>
      <protection locked="0"/>
    </xf>
    <xf numFmtId="0" fontId="16" fillId="8" borderId="5" xfId="2" applyFont="1" applyFill="1" applyBorder="1" applyAlignment="1" applyProtection="1">
      <alignment vertical="top"/>
      <protection locked="0"/>
    </xf>
    <xf numFmtId="0" fontId="9" fillId="8" borderId="5" xfId="4" applyFont="1" applyFill="1" applyBorder="1" applyAlignment="1" applyProtection="1">
      <alignment vertical="top"/>
      <protection locked="0"/>
    </xf>
    <xf numFmtId="166" fontId="9" fillId="8" borderId="5" xfId="6" applyNumberFormat="1" applyFont="1" applyFill="1" applyBorder="1" applyAlignment="1" applyProtection="1">
      <alignment horizontal="center" vertical="top"/>
      <protection locked="0"/>
    </xf>
    <xf numFmtId="1" fontId="9" fillId="8" borderId="10" xfId="6" applyNumberFormat="1" applyFont="1" applyFill="1" applyBorder="1" applyAlignment="1" applyProtection="1">
      <alignment horizontal="center" vertical="top"/>
      <protection locked="0"/>
    </xf>
    <xf numFmtId="3" fontId="9" fillId="8" borderId="10" xfId="6" applyNumberFormat="1" applyFont="1" applyFill="1" applyBorder="1" applyAlignment="1" applyProtection="1">
      <alignment horizontal="center" vertical="top"/>
      <protection locked="0"/>
    </xf>
    <xf numFmtId="9" fontId="10" fillId="7" borderId="9" xfId="1" applyFont="1" applyFill="1" applyBorder="1" applyAlignment="1" applyProtection="1">
      <alignment horizontal="center" vertical="top"/>
    </xf>
    <xf numFmtId="3" fontId="10" fillId="7" borderId="5" xfId="1" applyNumberFormat="1" applyFont="1" applyFill="1" applyBorder="1" applyAlignment="1" applyProtection="1">
      <alignment horizontal="center" vertical="top"/>
    </xf>
    <xf numFmtId="0" fontId="20" fillId="0" borderId="0" xfId="4" applyFont="1" applyFill="1" applyBorder="1" applyAlignment="1" applyProtection="1">
      <alignment horizontal="left" vertical="top" wrapText="1"/>
    </xf>
    <xf numFmtId="39" fontId="10" fillId="0" borderId="0" xfId="6" applyNumberFormat="1" applyFont="1" applyFill="1" applyBorder="1" applyAlignment="1" applyProtection="1">
      <alignment horizontal="center" vertical="top"/>
    </xf>
    <xf numFmtId="9" fontId="9" fillId="8" borderId="28" xfId="1" applyFont="1" applyFill="1" applyBorder="1" applyAlignment="1" applyProtection="1">
      <alignment horizontal="center" vertical="top"/>
      <protection locked="0"/>
    </xf>
    <xf numFmtId="9" fontId="9" fillId="8" borderId="24" xfId="1" applyFont="1" applyFill="1" applyBorder="1" applyAlignment="1" applyProtection="1">
      <alignment horizontal="center" vertical="top"/>
      <protection locked="0"/>
    </xf>
    <xf numFmtId="166" fontId="9" fillId="8" borderId="6" xfId="6" applyNumberFormat="1" applyFont="1" applyFill="1" applyBorder="1" applyAlignment="1" applyProtection="1">
      <alignment horizontal="center" vertical="top"/>
      <protection locked="0"/>
    </xf>
    <xf numFmtId="166" fontId="9" fillId="8" borderId="12" xfId="6" applyNumberFormat="1" applyFont="1" applyFill="1" applyBorder="1" applyAlignment="1" applyProtection="1">
      <alignment horizontal="center" vertical="top"/>
      <protection locked="0"/>
    </xf>
    <xf numFmtId="49" fontId="8" fillId="0" borderId="0" xfId="4" applyNumberFormat="1" applyFont="1"/>
    <xf numFmtId="1" fontId="9" fillId="8" borderId="24" xfId="6" applyNumberFormat="1" applyFont="1" applyFill="1" applyBorder="1" applyAlignment="1" applyProtection="1">
      <alignment horizontal="center" vertical="top"/>
      <protection locked="0"/>
    </xf>
    <xf numFmtId="3" fontId="9" fillId="8" borderId="12" xfId="6" applyNumberFormat="1" applyFont="1" applyFill="1" applyBorder="1" applyAlignment="1" applyProtection="1">
      <alignment horizontal="center" vertical="top"/>
      <protection locked="0"/>
    </xf>
    <xf numFmtId="1" fontId="9" fillId="8" borderId="6" xfId="6" applyNumberFormat="1" applyFont="1" applyFill="1" applyBorder="1" applyAlignment="1" applyProtection="1">
      <alignment horizontal="center" vertical="top"/>
      <protection locked="0"/>
    </xf>
    <xf numFmtId="2" fontId="9" fillId="8" borderId="6" xfId="6" applyNumberFormat="1" applyFont="1" applyFill="1" applyBorder="1" applyAlignment="1" applyProtection="1">
      <alignment horizontal="center" vertical="top"/>
      <protection locked="0"/>
    </xf>
    <xf numFmtId="0" fontId="9" fillId="8" borderId="6" xfId="4" applyFont="1" applyFill="1" applyBorder="1" applyAlignment="1" applyProtection="1">
      <alignment horizontal="center" vertical="top"/>
      <protection locked="0"/>
    </xf>
    <xf numFmtId="0" fontId="16" fillId="8" borderId="5" xfId="9" applyFont="1" applyFill="1" applyBorder="1" applyAlignment="1" applyProtection="1">
      <alignment horizontal="left" vertical="top"/>
      <protection locked="0"/>
    </xf>
    <xf numFmtId="0" fontId="16" fillId="8" borderId="35" xfId="9" applyFont="1" applyFill="1" applyBorder="1" applyAlignment="1" applyProtection="1">
      <alignment horizontal="left" vertical="top"/>
      <protection locked="0"/>
    </xf>
    <xf numFmtId="166" fontId="16" fillId="8" borderId="5" xfId="9" applyNumberFormat="1" applyFont="1" applyFill="1" applyBorder="1" applyAlignment="1" applyProtection="1">
      <alignment vertical="top"/>
      <protection locked="0"/>
    </xf>
    <xf numFmtId="3" fontId="10" fillId="2" borderId="9" xfId="6" applyNumberFormat="1" applyFont="1" applyFill="1" applyBorder="1" applyAlignment="1" applyProtection="1">
      <alignment horizontal="center" textRotation="90" wrapText="1"/>
    </xf>
    <xf numFmtId="165" fontId="10" fillId="2" borderId="22" xfId="5" applyNumberFormat="1" applyFont="1" applyFill="1" applyBorder="1" applyAlignment="1" applyProtection="1">
      <alignment horizontal="center" textRotation="90" wrapText="1"/>
    </xf>
    <xf numFmtId="3" fontId="9" fillId="5" borderId="3" xfId="6" applyNumberFormat="1" applyFont="1" applyFill="1" applyBorder="1" applyAlignment="1" applyProtection="1">
      <alignment horizontal="center" vertical="top"/>
    </xf>
    <xf numFmtId="166" fontId="9" fillId="5" borderId="3" xfId="6" applyNumberFormat="1" applyFont="1" applyFill="1" applyBorder="1" applyAlignment="1" applyProtection="1">
      <alignment horizontal="center" vertical="top"/>
    </xf>
    <xf numFmtId="166" fontId="9" fillId="5" borderId="41" xfId="5" applyNumberFormat="1" applyFont="1" applyFill="1" applyBorder="1" applyAlignment="1" applyProtection="1">
      <alignment horizontal="center" vertical="top"/>
    </xf>
    <xf numFmtId="0" fontId="9" fillId="8" borderId="5" xfId="4" applyFont="1" applyFill="1" applyBorder="1" applyAlignment="1" applyProtection="1">
      <alignment horizontal="center" vertical="top"/>
      <protection locked="0"/>
    </xf>
    <xf numFmtId="166" fontId="9" fillId="8" borderId="8" xfId="5" applyNumberFormat="1" applyFont="1" applyFill="1" applyBorder="1" applyAlignment="1" applyProtection="1">
      <alignment horizontal="center" vertical="top"/>
      <protection locked="0"/>
    </xf>
    <xf numFmtId="0" fontId="9" fillId="8" borderId="12" xfId="4" applyFont="1" applyFill="1" applyBorder="1" applyAlignment="1" applyProtection="1">
      <alignment vertical="top"/>
      <protection locked="0"/>
    </xf>
    <xf numFmtId="0" fontId="9" fillId="8" borderId="12" xfId="4" applyFont="1" applyFill="1" applyBorder="1" applyAlignment="1" applyProtection="1">
      <alignment horizontal="center" vertical="top"/>
      <protection locked="0"/>
    </xf>
    <xf numFmtId="0" fontId="9" fillId="8" borderId="4" xfId="4" applyFont="1" applyFill="1" applyBorder="1" applyAlignment="1" applyProtection="1">
      <alignment vertical="top"/>
      <protection locked="0"/>
    </xf>
    <xf numFmtId="0" fontId="9" fillId="8" borderId="4" xfId="4" applyFont="1" applyFill="1" applyBorder="1" applyAlignment="1" applyProtection="1">
      <alignment horizontal="center" vertical="top"/>
      <protection locked="0"/>
    </xf>
    <xf numFmtId="3" fontId="9" fillId="8" borderId="4" xfId="6" applyNumberFormat="1" applyFont="1" applyFill="1" applyBorder="1" applyAlignment="1" applyProtection="1">
      <alignment horizontal="center" vertical="top"/>
      <protection locked="0"/>
    </xf>
    <xf numFmtId="166" fontId="9" fillId="8" borderId="4" xfId="6" applyNumberFormat="1" applyFont="1" applyFill="1" applyBorder="1" applyAlignment="1" applyProtection="1">
      <alignment horizontal="center" vertical="top"/>
      <protection locked="0"/>
    </xf>
    <xf numFmtId="166" fontId="9" fillId="8" borderId="6" xfId="5" applyNumberFormat="1" applyFont="1" applyFill="1" applyBorder="1" applyAlignment="1" applyProtection="1">
      <alignment horizontal="center" vertical="top"/>
      <protection locked="0"/>
    </xf>
    <xf numFmtId="166" fontId="9" fillId="8" borderId="13" xfId="5" applyNumberFormat="1" applyFont="1" applyFill="1" applyBorder="1" applyAlignment="1" applyProtection="1">
      <alignment horizontal="center" vertical="top"/>
      <protection locked="0"/>
    </xf>
    <xf numFmtId="165" fontId="10" fillId="2" borderId="10" xfId="5" applyNumberFormat="1" applyFont="1" applyFill="1" applyBorder="1" applyAlignment="1" applyProtection="1">
      <alignment horizontal="center" textRotation="90" wrapText="1"/>
    </xf>
    <xf numFmtId="165" fontId="9" fillId="5" borderId="41" xfId="5" applyNumberFormat="1" applyFont="1" applyFill="1" applyBorder="1" applyAlignment="1" applyProtection="1">
      <alignment horizontal="center" vertical="top"/>
    </xf>
    <xf numFmtId="0" fontId="16" fillId="2" borderId="30" xfId="2" applyFont="1" applyFill="1" applyBorder="1" applyAlignment="1" applyProtection="1">
      <alignment horizontal="center" vertical="top"/>
    </xf>
    <xf numFmtId="9" fontId="16" fillId="8" borderId="51" xfId="2" applyNumberFormat="1" applyFont="1" applyFill="1" applyBorder="1" applyAlignment="1" applyProtection="1">
      <alignment horizontal="center" vertical="top"/>
      <protection locked="0"/>
    </xf>
    <xf numFmtId="0" fontId="16" fillId="2" borderId="23" xfId="2" applyFont="1" applyFill="1" applyBorder="1" applyAlignment="1" applyProtection="1">
      <alignment horizontal="center" vertical="top"/>
    </xf>
    <xf numFmtId="0" fontId="16" fillId="2" borderId="25" xfId="2" applyFont="1" applyFill="1" applyBorder="1" applyAlignment="1" applyProtection="1">
      <alignment horizontal="center" vertical="top"/>
    </xf>
    <xf numFmtId="0" fontId="9" fillId="2" borderId="12" xfId="4" applyFont="1" applyFill="1" applyBorder="1" applyAlignment="1" applyProtection="1">
      <alignment vertical="top" wrapText="1"/>
    </xf>
    <xf numFmtId="0" fontId="16" fillId="8" borderId="12" xfId="2" applyFont="1" applyFill="1" applyBorder="1" applyAlignment="1" applyProtection="1">
      <alignment vertical="top"/>
      <protection locked="0"/>
    </xf>
    <xf numFmtId="166" fontId="16" fillId="8" borderId="12" xfId="2" applyNumberFormat="1" applyFont="1" applyFill="1" applyBorder="1" applyAlignment="1" applyProtection="1">
      <alignment vertical="top"/>
      <protection locked="0"/>
    </xf>
    <xf numFmtId="9" fontId="16" fillId="8" borderId="12" xfId="2" applyNumberFormat="1" applyFont="1" applyFill="1" applyBorder="1" applyAlignment="1" applyProtection="1">
      <alignment horizontal="center" vertical="top"/>
      <protection locked="0"/>
    </xf>
    <xf numFmtId="9" fontId="16" fillId="8" borderId="37" xfId="2" applyNumberFormat="1" applyFont="1" applyFill="1" applyBorder="1" applyAlignment="1" applyProtection="1">
      <alignment horizontal="center" vertical="top"/>
      <protection locked="0"/>
    </xf>
    <xf numFmtId="0" fontId="9" fillId="2" borderId="27" xfId="4" applyFont="1" applyFill="1" applyBorder="1" applyAlignment="1" applyProtection="1">
      <alignment horizontal="center" vertical="top"/>
    </xf>
    <xf numFmtId="1" fontId="9" fillId="8" borderId="44" xfId="6" applyNumberFormat="1" applyFont="1" applyFill="1" applyBorder="1" applyAlignment="1" applyProtection="1">
      <alignment horizontal="center" vertical="top"/>
      <protection locked="0"/>
    </xf>
    <xf numFmtId="0" fontId="9" fillId="2" borderId="38" xfId="4" applyFont="1" applyFill="1" applyBorder="1" applyAlignment="1" applyProtection="1">
      <alignment horizontal="center" vertical="top"/>
    </xf>
    <xf numFmtId="2" fontId="9" fillId="2" borderId="39" xfId="6" applyNumberFormat="1" applyFont="1" applyFill="1" applyBorder="1" applyAlignment="1" applyProtection="1">
      <alignment horizontal="center" vertical="top"/>
    </xf>
    <xf numFmtId="0" fontId="9" fillId="2" borderId="23" xfId="4" quotePrefix="1" applyFont="1" applyFill="1" applyBorder="1" applyAlignment="1" applyProtection="1">
      <alignment horizontal="center" vertical="top"/>
    </xf>
    <xf numFmtId="0" fontId="9" fillId="2" borderId="27" xfId="4" quotePrefix="1" applyFont="1" applyFill="1" applyBorder="1" applyAlignment="1" applyProtection="1">
      <alignment horizontal="center" vertical="top"/>
    </xf>
    <xf numFmtId="3" fontId="9" fillId="8" borderId="44" xfId="6" applyNumberFormat="1" applyFont="1" applyFill="1" applyBorder="1" applyAlignment="1" applyProtection="1">
      <alignment horizontal="center" vertical="top"/>
      <protection locked="0"/>
    </xf>
    <xf numFmtId="0" fontId="9" fillId="2" borderId="38" xfId="4" quotePrefix="1" applyFont="1" applyFill="1" applyBorder="1" applyAlignment="1" applyProtection="1">
      <alignment horizontal="center" vertical="top"/>
    </xf>
    <xf numFmtId="169" fontId="9" fillId="2" borderId="39" xfId="6" applyNumberFormat="1" applyFont="1" applyFill="1" applyBorder="1" applyAlignment="1" applyProtection="1">
      <alignment horizontal="center" vertical="top"/>
    </xf>
    <xf numFmtId="0" fontId="9" fillId="2" borderId="23" xfId="4" applyFont="1" applyFill="1" applyBorder="1" applyAlignment="1" applyProtection="1">
      <alignment horizontal="center" vertical="top"/>
    </xf>
    <xf numFmtId="0" fontId="9" fillId="2" borderId="25" xfId="4" applyFont="1" applyFill="1" applyBorder="1" applyAlignment="1" applyProtection="1">
      <alignment horizontal="center" vertical="top"/>
    </xf>
    <xf numFmtId="0" fontId="9" fillId="2" borderId="39" xfId="4" applyFont="1" applyFill="1" applyBorder="1" applyAlignment="1" applyProtection="1">
      <alignment vertical="top"/>
    </xf>
    <xf numFmtId="165" fontId="10" fillId="5" borderId="12" xfId="4" applyNumberFormat="1" applyFont="1" applyFill="1" applyBorder="1" applyAlignment="1" applyProtection="1">
      <alignment horizontal="center" vertical="top"/>
    </xf>
    <xf numFmtId="0" fontId="10" fillId="2" borderId="34" xfId="4" applyFont="1" applyFill="1" applyBorder="1" applyAlignment="1" applyProtection="1">
      <alignment horizontal="center" vertical="top"/>
    </xf>
    <xf numFmtId="39" fontId="10" fillId="2" borderId="20" xfId="6" applyNumberFormat="1" applyFont="1" applyFill="1" applyBorder="1" applyAlignment="1" applyProtection="1">
      <alignment horizontal="center" vertical="top"/>
    </xf>
    <xf numFmtId="39" fontId="10" fillId="2" borderId="29" xfId="6" applyNumberFormat="1" applyFont="1" applyFill="1" applyBorder="1" applyAlignment="1" applyProtection="1">
      <alignment horizontal="center" vertical="top"/>
    </xf>
    <xf numFmtId="0" fontId="9" fillId="2" borderId="12" xfId="4" applyFont="1" applyFill="1" applyBorder="1" applyAlignment="1" applyProtection="1">
      <alignment horizontal="left" vertical="top" wrapText="1" indent="1"/>
    </xf>
    <xf numFmtId="1" fontId="9" fillId="8" borderId="35" xfId="6" applyNumberFormat="1" applyFont="1" applyFill="1" applyBorder="1" applyAlignment="1" applyProtection="1">
      <alignment horizontal="center" vertical="top"/>
      <protection locked="0"/>
    </xf>
    <xf numFmtId="164" fontId="9" fillId="8" borderId="6" xfId="6" applyNumberFormat="1" applyFont="1" applyFill="1" applyBorder="1" applyAlignment="1" applyProtection="1">
      <alignment horizontal="center" vertical="top"/>
      <protection locked="0"/>
    </xf>
    <xf numFmtId="10" fontId="9" fillId="8" borderId="5" xfId="11" applyNumberFormat="1" applyFont="1" applyFill="1" applyBorder="1" applyAlignment="1" applyProtection="1">
      <alignment vertical="center"/>
      <protection locked="0"/>
    </xf>
    <xf numFmtId="166" fontId="9" fillId="8" borderId="5" xfId="11" applyNumberFormat="1" applyFont="1" applyFill="1" applyBorder="1" applyAlignment="1" applyProtection="1">
      <alignment vertical="center"/>
      <protection locked="0"/>
    </xf>
    <xf numFmtId="165" fontId="9" fillId="8" borderId="12" xfId="4" applyNumberFormat="1" applyFont="1" applyFill="1" applyBorder="1" applyAlignment="1" applyProtection="1">
      <alignment vertical="top"/>
      <protection locked="0"/>
    </xf>
    <xf numFmtId="2" fontId="9" fillId="8" borderId="35" xfId="6" applyNumberFormat="1" applyFont="1" applyFill="1" applyBorder="1" applyAlignment="1" applyProtection="1">
      <alignment horizontal="center" vertical="top"/>
      <protection locked="0"/>
    </xf>
    <xf numFmtId="166" fontId="9" fillId="8" borderId="35" xfId="6" applyNumberFormat="1" applyFont="1" applyFill="1" applyBorder="1" applyAlignment="1" applyProtection="1">
      <alignment horizontal="center" vertical="top"/>
      <protection locked="0"/>
    </xf>
    <xf numFmtId="164" fontId="9" fillId="8" borderId="35" xfId="6" applyNumberFormat="1" applyFont="1" applyFill="1" applyBorder="1" applyAlignment="1" applyProtection="1">
      <alignment horizontal="center" vertical="top"/>
      <protection locked="0"/>
    </xf>
    <xf numFmtId="0" fontId="9" fillId="8" borderId="35" xfId="4" applyFont="1" applyFill="1" applyBorder="1" applyAlignment="1" applyProtection="1">
      <alignment horizontal="center" vertical="top"/>
      <protection locked="0"/>
    </xf>
    <xf numFmtId="10" fontId="9" fillId="8" borderId="35" xfId="11" applyNumberFormat="1" applyFont="1" applyFill="1" applyBorder="1" applyAlignment="1" applyProtection="1">
      <alignment vertical="center"/>
      <protection locked="0"/>
    </xf>
    <xf numFmtId="166" fontId="9" fillId="8" borderId="35" xfId="11" applyNumberFormat="1" applyFont="1" applyFill="1" applyBorder="1" applyAlignment="1" applyProtection="1">
      <alignment vertical="center"/>
      <protection locked="0"/>
    </xf>
    <xf numFmtId="165" fontId="9" fillId="8" borderId="37" xfId="4" applyNumberFormat="1" applyFont="1" applyFill="1" applyBorder="1" applyAlignment="1" applyProtection="1">
      <alignment vertical="top"/>
      <protection locked="0"/>
    </xf>
    <xf numFmtId="0" fontId="9" fillId="0" borderId="23" xfId="4" applyFont="1" applyFill="1" applyBorder="1" applyAlignment="1" applyProtection="1">
      <alignment horizontal="center" vertical="top"/>
    </xf>
    <xf numFmtId="0" fontId="9" fillId="0" borderId="27" xfId="4" applyFont="1" applyFill="1" applyBorder="1" applyAlignment="1" applyProtection="1">
      <alignment horizontal="center" vertical="top"/>
    </xf>
    <xf numFmtId="0" fontId="9" fillId="0" borderId="38" xfId="4" applyFont="1" applyBorder="1" applyAlignment="1" applyProtection="1">
      <alignment horizontal="center" vertical="top"/>
    </xf>
    <xf numFmtId="39" fontId="10" fillId="0" borderId="39" xfId="6" applyNumberFormat="1" applyFont="1" applyFill="1" applyBorder="1" applyAlignment="1" applyProtection="1">
      <alignment horizontal="center" vertical="top"/>
    </xf>
    <xf numFmtId="3" fontId="9" fillId="8" borderId="24" xfId="1" applyNumberFormat="1" applyFont="1" applyFill="1" applyBorder="1" applyAlignment="1" applyProtection="1">
      <alignment horizontal="center" vertical="top"/>
      <protection locked="0"/>
    </xf>
    <xf numFmtId="0" fontId="9" fillId="0" borderId="25" xfId="4" applyFont="1" applyFill="1" applyBorder="1" applyAlignment="1" applyProtection="1">
      <alignment horizontal="center" vertical="top"/>
    </xf>
    <xf numFmtId="0" fontId="9" fillId="0" borderId="45" xfId="4" applyFont="1" applyBorder="1" applyAlignment="1" applyProtection="1">
      <alignment horizontal="center" vertical="top"/>
    </xf>
    <xf numFmtId="39" fontId="10" fillId="0" borderId="29" xfId="6" applyNumberFormat="1" applyFont="1" applyFill="1" applyBorder="1" applyAlignment="1" applyProtection="1">
      <alignment horizontal="center" vertical="top"/>
    </xf>
    <xf numFmtId="4" fontId="28" fillId="2" borderId="0" xfId="6" applyNumberFormat="1" applyFont="1" applyFill="1" applyBorder="1" applyAlignment="1" applyProtection="1">
      <alignment horizontal="center" vertical="top"/>
    </xf>
    <xf numFmtId="3" fontId="28" fillId="2" borderId="0" xfId="11" applyNumberFormat="1" applyFont="1" applyFill="1" applyBorder="1" applyAlignment="1" applyProtection="1">
      <alignment horizontal="center" vertical="top"/>
    </xf>
    <xf numFmtId="39" fontId="9" fillId="2" borderId="17" xfId="6" applyNumberFormat="1" applyFont="1" applyFill="1" applyBorder="1" applyAlignment="1" applyProtection="1">
      <alignment vertical="top"/>
    </xf>
    <xf numFmtId="2" fontId="10" fillId="5" borderId="4" xfId="6" applyNumberFormat="1" applyFont="1" applyFill="1" applyBorder="1" applyAlignment="1" applyProtection="1">
      <alignment horizontal="center" vertical="top"/>
    </xf>
    <xf numFmtId="2" fontId="9" fillId="8" borderId="51" xfId="6" applyNumberFormat="1" applyFont="1" applyFill="1" applyBorder="1" applyAlignment="1" applyProtection="1">
      <alignment horizontal="center" vertical="top"/>
      <protection locked="0"/>
    </xf>
    <xf numFmtId="39" fontId="9" fillId="0" borderId="19" xfId="6" applyNumberFormat="1" applyFont="1" applyFill="1" applyBorder="1" applyAlignment="1" applyProtection="1">
      <alignment vertical="top"/>
    </xf>
    <xf numFmtId="9" fontId="10" fillId="7" borderId="19" xfId="1" applyNumberFormat="1" applyFont="1" applyFill="1" applyBorder="1" applyAlignment="1" applyProtection="1">
      <alignment horizontal="center" vertical="top"/>
    </xf>
    <xf numFmtId="9" fontId="9" fillId="8" borderId="36" xfId="1" applyNumberFormat="1" applyFont="1" applyFill="1" applyBorder="1" applyAlignment="1" applyProtection="1">
      <alignment horizontal="center" vertical="top"/>
      <protection locked="0"/>
    </xf>
    <xf numFmtId="165" fontId="9" fillId="4" borderId="6" xfId="5" applyNumberFormat="1" applyFont="1" applyFill="1" applyBorder="1" applyAlignment="1" applyProtection="1">
      <alignment horizontal="center" vertical="top"/>
    </xf>
    <xf numFmtId="165" fontId="9" fillId="4" borderId="8" xfId="5" applyNumberFormat="1" applyFont="1" applyFill="1" applyBorder="1" applyAlignment="1" applyProtection="1">
      <alignment horizontal="center" vertical="top"/>
    </xf>
    <xf numFmtId="165" fontId="9" fillId="4" borderId="13" xfId="5" applyNumberFormat="1" applyFont="1" applyFill="1" applyBorder="1" applyAlignment="1" applyProtection="1">
      <alignment horizontal="center" vertical="top"/>
    </xf>
    <xf numFmtId="3" fontId="9" fillId="8" borderId="28" xfId="6" applyNumberFormat="1" applyFont="1" applyFill="1" applyBorder="1" applyAlignment="1" applyProtection="1">
      <alignment horizontal="center" vertical="top"/>
      <protection locked="0"/>
    </xf>
    <xf numFmtId="0" fontId="16" fillId="0" borderId="0" xfId="9" applyFont="1" applyAlignment="1" applyProtection="1">
      <alignment vertical="top"/>
    </xf>
    <xf numFmtId="0" fontId="16" fillId="0" borderId="0" xfId="9" applyFont="1" applyAlignment="1" applyProtection="1">
      <alignment horizontal="center" vertical="top"/>
    </xf>
    <xf numFmtId="0" fontId="10" fillId="0" borderId="31" xfId="4" applyFont="1" applyBorder="1" applyAlignment="1" applyProtection="1">
      <alignment horizontal="center" vertical="top" wrapText="1"/>
    </xf>
    <xf numFmtId="0" fontId="10" fillId="0" borderId="32" xfId="4" applyFont="1" applyBorder="1" applyAlignment="1" applyProtection="1">
      <alignment vertical="top" wrapText="1"/>
    </xf>
    <xf numFmtId="0" fontId="9" fillId="0" borderId="34" xfId="4" applyFont="1" applyBorder="1" applyAlignment="1" applyProtection="1">
      <alignment horizontal="center" vertical="top"/>
    </xf>
    <xf numFmtId="0" fontId="20" fillId="0" borderId="20" xfId="4" applyFont="1" applyBorder="1" applyAlignment="1" applyProtection="1">
      <alignment horizontal="left" vertical="top"/>
    </xf>
    <xf numFmtId="0" fontId="20" fillId="0" borderId="0" xfId="4" applyFont="1" applyBorder="1" applyAlignment="1" applyProtection="1">
      <alignment horizontal="left" vertical="top"/>
    </xf>
    <xf numFmtId="0" fontId="20" fillId="0" borderId="26" xfId="4" applyFont="1" applyBorder="1" applyAlignment="1" applyProtection="1">
      <alignment horizontal="left" vertical="top"/>
    </xf>
    <xf numFmtId="0" fontId="16" fillId="0" borderId="23" xfId="9" applyFont="1" applyBorder="1" applyAlignment="1" applyProtection="1">
      <alignment horizontal="center" vertical="top"/>
    </xf>
    <xf numFmtId="0" fontId="16" fillId="0" borderId="5" xfId="9" applyFont="1" applyBorder="1" applyAlignment="1" applyProtection="1">
      <alignment horizontal="left" vertical="top"/>
    </xf>
    <xf numFmtId="0" fontId="16" fillId="0" borderId="27" xfId="9" applyFont="1" applyBorder="1" applyAlignment="1" applyProtection="1">
      <alignment horizontal="center" vertical="top"/>
    </xf>
    <xf numFmtId="0" fontId="16" fillId="0" borderId="5" xfId="9" applyFont="1" applyBorder="1" applyAlignment="1" applyProtection="1">
      <alignment vertical="top"/>
    </xf>
    <xf numFmtId="0" fontId="16" fillId="0" borderId="5" xfId="9" applyFont="1" applyBorder="1" applyAlignment="1" applyProtection="1">
      <alignment horizontal="left" vertical="top" indent="2"/>
    </xf>
    <xf numFmtId="9" fontId="16" fillId="0" borderId="0" xfId="9" applyNumberFormat="1" applyFont="1" applyAlignment="1" applyProtection="1">
      <alignment vertical="top"/>
    </xf>
    <xf numFmtId="0" fontId="16" fillId="0" borderId="25" xfId="9" applyFont="1" applyBorder="1" applyAlignment="1" applyProtection="1">
      <alignment horizontal="center" vertical="top"/>
    </xf>
    <xf numFmtId="0" fontId="9" fillId="0" borderId="12" xfId="9" applyFont="1" applyBorder="1" applyAlignment="1" applyProtection="1">
      <alignment horizontal="left" vertical="top" wrapText="1"/>
    </xf>
    <xf numFmtId="0" fontId="16" fillId="2" borderId="38" xfId="9" applyFont="1" applyFill="1" applyBorder="1" applyAlignment="1" applyProtection="1">
      <alignment horizontal="center" vertical="top"/>
    </xf>
    <xf numFmtId="0" fontId="16" fillId="2" borderId="23" xfId="9" applyFont="1" applyFill="1" applyBorder="1" applyAlignment="1" applyProtection="1">
      <alignment horizontal="center" vertical="top"/>
    </xf>
    <xf numFmtId="0" fontId="16" fillId="2" borderId="5" xfId="9" applyFont="1" applyFill="1" applyBorder="1" applyAlignment="1" applyProtection="1">
      <alignment vertical="top"/>
    </xf>
    <xf numFmtId="0" fontId="16" fillId="2" borderId="10" xfId="9" applyFont="1" applyFill="1" applyBorder="1" applyAlignment="1" applyProtection="1">
      <alignment vertical="top"/>
    </xf>
    <xf numFmtId="0" fontId="16" fillId="2" borderId="28" xfId="9" applyFont="1" applyFill="1" applyBorder="1" applyAlignment="1" applyProtection="1">
      <alignment vertical="top"/>
    </xf>
    <xf numFmtId="0" fontId="16" fillId="2" borderId="22" xfId="9" applyFont="1" applyFill="1" applyBorder="1" applyAlignment="1" applyProtection="1">
      <alignment vertical="top"/>
    </xf>
    <xf numFmtId="0" fontId="16" fillId="2" borderId="26" xfId="9" applyFont="1" applyFill="1" applyBorder="1" applyAlignment="1" applyProtection="1">
      <alignment vertical="top"/>
    </xf>
    <xf numFmtId="0" fontId="16" fillId="2" borderId="25" xfId="9" applyFont="1" applyFill="1" applyBorder="1" applyAlignment="1" applyProtection="1">
      <alignment horizontal="center" vertical="top"/>
    </xf>
    <xf numFmtId="0" fontId="15" fillId="2" borderId="12" xfId="9" applyFont="1" applyFill="1" applyBorder="1" applyAlignment="1" applyProtection="1">
      <alignment vertical="top"/>
    </xf>
    <xf numFmtId="166" fontId="15" fillId="4" borderId="12" xfId="9" applyNumberFormat="1" applyFont="1" applyFill="1" applyBorder="1" applyAlignment="1" applyProtection="1">
      <alignment vertical="top"/>
    </xf>
    <xf numFmtId="0" fontId="16" fillId="2" borderId="40" xfId="9" applyFont="1" applyFill="1" applyBorder="1" applyAlignment="1" applyProtection="1">
      <alignment vertical="top"/>
    </xf>
    <xf numFmtId="0" fontId="16" fillId="2" borderId="36" xfId="9" applyFont="1" applyFill="1" applyBorder="1" applyAlignment="1" applyProtection="1">
      <alignment vertical="top"/>
    </xf>
    <xf numFmtId="165" fontId="10" fillId="2" borderId="0" xfId="4" applyNumberFormat="1" applyFont="1" applyFill="1" applyAlignment="1" applyProtection="1">
      <alignment horizontal="center" vertical="top"/>
    </xf>
    <xf numFmtId="166" fontId="16" fillId="2" borderId="0" xfId="9" applyNumberFormat="1" applyFont="1" applyFill="1" applyAlignment="1" applyProtection="1">
      <alignment horizontal="center" vertical="top"/>
    </xf>
    <xf numFmtId="0" fontId="16" fillId="2" borderId="0" xfId="9" applyFont="1" applyFill="1" applyAlignment="1" applyProtection="1">
      <alignment vertical="top"/>
    </xf>
    <xf numFmtId="0" fontId="33" fillId="2" borderId="0" xfId="4" applyFont="1" applyFill="1" applyAlignment="1" applyProtection="1">
      <alignment vertical="top"/>
    </xf>
    <xf numFmtId="0" fontId="17" fillId="2" borderId="0" xfId="9" applyFont="1" applyFill="1" applyAlignment="1" applyProtection="1">
      <alignment vertical="top"/>
    </xf>
    <xf numFmtId="0" fontId="33" fillId="2" borderId="19" xfId="4" applyFont="1" applyFill="1" applyBorder="1" applyAlignment="1" applyProtection="1">
      <alignment vertical="top"/>
    </xf>
    <xf numFmtId="0" fontId="17" fillId="2" borderId="19" xfId="9" applyFont="1" applyFill="1" applyBorder="1" applyAlignment="1" applyProtection="1">
      <alignment vertical="top"/>
    </xf>
    <xf numFmtId="0" fontId="10" fillId="2" borderId="42" xfId="4" applyFont="1" applyFill="1" applyBorder="1" applyAlignment="1" applyProtection="1">
      <alignment horizontal="center" vertical="top"/>
    </xf>
    <xf numFmtId="0" fontId="9" fillId="2" borderId="43" xfId="4" applyFont="1" applyFill="1" applyBorder="1" applyAlignment="1" applyProtection="1">
      <alignment horizontal="center" vertical="top" wrapText="1"/>
    </xf>
    <xf numFmtId="0" fontId="9" fillId="2" borderId="46" xfId="4" applyFont="1" applyFill="1" applyBorder="1" applyAlignment="1" applyProtection="1">
      <alignment horizontal="center" vertical="top" wrapText="1"/>
    </xf>
    <xf numFmtId="3" fontId="27" fillId="2" borderId="47" xfId="9" applyNumberFormat="1" applyFont="1" applyFill="1" applyBorder="1" applyAlignment="1" applyProtection="1">
      <alignment horizontal="center" vertical="top" wrapText="1"/>
    </xf>
    <xf numFmtId="37" fontId="27" fillId="2" borderId="47" xfId="6" applyNumberFormat="1" applyFont="1" applyFill="1" applyBorder="1" applyAlignment="1" applyProtection="1">
      <alignment horizontal="center" vertical="top" wrapText="1"/>
    </xf>
    <xf numFmtId="37" fontId="27" fillId="2" borderId="40" xfId="6" applyNumberFormat="1" applyFont="1" applyFill="1" applyBorder="1" applyAlignment="1" applyProtection="1">
      <alignment horizontal="center" vertical="top" wrapText="1"/>
    </xf>
    <xf numFmtId="0" fontId="9" fillId="5" borderId="49" xfId="4" applyFont="1" applyFill="1" applyBorder="1" applyAlignment="1" applyProtection="1">
      <alignment horizontal="center" vertical="top"/>
    </xf>
    <xf numFmtId="0" fontId="9" fillId="5" borderId="3" xfId="4" applyFont="1" applyFill="1" applyBorder="1" applyAlignment="1" applyProtection="1">
      <alignment horizontal="left" vertical="top"/>
    </xf>
    <xf numFmtId="0" fontId="9" fillId="5" borderId="3" xfId="4" applyFont="1" applyFill="1" applyBorder="1" applyAlignment="1" applyProtection="1">
      <alignment horizontal="center" vertical="top"/>
    </xf>
    <xf numFmtId="3" fontId="9" fillId="5" borderId="3" xfId="4" applyNumberFormat="1" applyFont="1" applyFill="1" applyBorder="1" applyAlignment="1" applyProtection="1">
      <alignment horizontal="center" vertical="top"/>
    </xf>
    <xf numFmtId="0" fontId="9" fillId="2" borderId="30" xfId="4" applyFont="1" applyFill="1" applyBorder="1" applyAlignment="1" applyProtection="1">
      <alignment horizontal="center" vertical="top"/>
    </xf>
    <xf numFmtId="3" fontId="9" fillId="2" borderId="0" xfId="4" applyNumberFormat="1" applyFont="1" applyFill="1" applyAlignment="1" applyProtection="1">
      <alignment vertical="top"/>
    </xf>
    <xf numFmtId="165" fontId="9" fillId="2" borderId="0" xfId="4" applyNumberFormat="1" applyFont="1" applyFill="1" applyAlignment="1" applyProtection="1">
      <alignment horizontal="center" vertical="top"/>
    </xf>
    <xf numFmtId="9" fontId="32" fillId="9" borderId="12" xfId="10" applyNumberFormat="1" applyFont="1" applyFill="1" applyBorder="1" applyAlignment="1" applyProtection="1">
      <alignment horizontal="center" vertical="top" wrapText="1"/>
    </xf>
    <xf numFmtId="9" fontId="32" fillId="9" borderId="37" xfId="10" applyNumberFormat="1" applyFont="1" applyFill="1" applyBorder="1" applyAlignment="1" applyProtection="1">
      <alignment horizontal="center" vertical="top" wrapText="1"/>
    </xf>
    <xf numFmtId="0" fontId="28" fillId="2" borderId="0" xfId="9" applyFont="1" applyFill="1" applyAlignment="1" applyProtection="1">
      <alignment vertical="top"/>
    </xf>
    <xf numFmtId="0" fontId="28" fillId="2" borderId="0" xfId="4" applyFont="1" applyFill="1" applyAlignment="1" applyProtection="1">
      <alignment vertical="top"/>
    </xf>
    <xf numFmtId="0" fontId="9" fillId="2" borderId="9" xfId="4" applyFont="1" applyFill="1" applyBorder="1" applyAlignment="1" applyProtection="1">
      <alignment horizontal="left" vertical="top" wrapText="1" indent="1"/>
    </xf>
    <xf numFmtId="0" fontId="9" fillId="2" borderId="9" xfId="4" applyFont="1" applyFill="1" applyBorder="1" applyAlignment="1" applyProtection="1">
      <alignment horizontal="left" vertical="top" indent="1"/>
    </xf>
    <xf numFmtId="0" fontId="9" fillId="2" borderId="5" xfId="4" applyFont="1" applyFill="1" applyBorder="1" applyAlignment="1" applyProtection="1">
      <alignment horizontal="left" vertical="top" wrapText="1" indent="1"/>
    </xf>
    <xf numFmtId="0" fontId="9" fillId="2" borderId="12" xfId="0" applyFont="1" applyFill="1" applyBorder="1" applyAlignment="1" applyProtection="1">
      <alignment horizontal="left" vertical="top" indent="2"/>
    </xf>
    <xf numFmtId="166" fontId="10" fillId="5" borderId="12" xfId="0" applyNumberFormat="1" applyFont="1" applyFill="1" applyBorder="1" applyAlignment="1" applyProtection="1">
      <alignment horizontal="center" vertical="top"/>
    </xf>
    <xf numFmtId="166" fontId="9" fillId="4" borderId="13" xfId="0" applyNumberFormat="1" applyFont="1" applyFill="1" applyBorder="1" applyAlignment="1" applyProtection="1">
      <alignment horizontal="center" vertical="top"/>
    </xf>
    <xf numFmtId="166" fontId="9" fillId="4" borderId="37" xfId="0" applyNumberFormat="1" applyFont="1" applyFill="1" applyBorder="1" applyAlignment="1" applyProtection="1">
      <alignment horizontal="center" vertical="top"/>
    </xf>
    <xf numFmtId="0" fontId="10" fillId="5" borderId="5" xfId="4" applyFont="1" applyFill="1" applyBorder="1" applyAlignment="1" applyProtection="1">
      <alignment horizontal="center" vertical="top"/>
    </xf>
    <xf numFmtId="0" fontId="10" fillId="6" borderId="5" xfId="4" applyFont="1" applyFill="1" applyBorder="1" applyAlignment="1" applyProtection="1">
      <alignment horizontal="center" vertical="top"/>
    </xf>
    <xf numFmtId="0" fontId="9" fillId="6" borderId="6" xfId="4" applyFont="1" applyFill="1" applyBorder="1" applyAlignment="1" applyProtection="1">
      <alignment horizontal="center" vertical="top"/>
    </xf>
    <xf numFmtId="0" fontId="9" fillId="6" borderId="35" xfId="4" applyFont="1" applyFill="1" applyBorder="1" applyAlignment="1" applyProtection="1">
      <alignment horizontal="center" vertical="top"/>
    </xf>
    <xf numFmtId="166" fontId="10" fillId="5" borderId="5" xfId="4" applyNumberFormat="1" applyFont="1" applyFill="1" applyBorder="1" applyAlignment="1" applyProtection="1">
      <alignment horizontal="center" vertical="top"/>
    </xf>
    <xf numFmtId="0" fontId="16" fillId="8" borderId="18" xfId="9" applyFont="1" applyFill="1" applyBorder="1" applyAlignment="1" applyProtection="1">
      <alignment horizontal="left" vertical="top"/>
      <protection locked="0"/>
    </xf>
    <xf numFmtId="0" fontId="15" fillId="2" borderId="0" xfId="2" applyFont="1" applyFill="1" applyBorder="1" applyAlignment="1" applyProtection="1">
      <alignment horizontal="center" vertical="top"/>
    </xf>
    <xf numFmtId="0" fontId="16" fillId="2" borderId="5" xfId="2" applyFont="1" applyFill="1" applyBorder="1" applyAlignment="1" applyProtection="1">
      <alignment vertical="top"/>
    </xf>
    <xf numFmtId="0" fontId="9" fillId="2" borderId="5" xfId="4" applyFont="1" applyFill="1" applyBorder="1" applyAlignment="1" applyProtection="1">
      <alignment vertical="top" wrapText="1"/>
    </xf>
    <xf numFmtId="0" fontId="10" fillId="2" borderId="0" xfId="4" applyFont="1" applyFill="1" applyAlignment="1" applyProtection="1">
      <alignment horizontal="center" vertical="top"/>
    </xf>
    <xf numFmtId="0" fontId="29" fillId="2" borderId="0" xfId="10" applyFont="1" applyFill="1" applyAlignment="1" applyProtection="1">
      <alignment vertical="top"/>
    </xf>
    <xf numFmtId="0" fontId="10" fillId="2" borderId="21" xfId="4" applyFont="1" applyFill="1" applyBorder="1" applyAlignment="1" applyProtection="1">
      <alignment horizontal="left" vertical="top" wrapText="1"/>
    </xf>
    <xf numFmtId="0" fontId="10" fillId="2" borderId="52" xfId="4" applyFont="1" applyFill="1" applyBorder="1" applyAlignment="1" applyProtection="1">
      <alignment horizontal="left" vertical="top" wrapText="1"/>
    </xf>
    <xf numFmtId="0" fontId="10" fillId="4" borderId="0" xfId="4" applyFont="1" applyFill="1" applyAlignment="1" applyProtection="1">
      <alignment vertical="top"/>
    </xf>
    <xf numFmtId="0" fontId="10" fillId="2" borderId="16" xfId="4" applyFont="1" applyFill="1" applyBorder="1" applyAlignment="1" applyProtection="1">
      <alignment horizontal="center" textRotation="90" wrapText="1"/>
    </xf>
    <xf numFmtId="166" fontId="15" fillId="2" borderId="21" xfId="9" applyNumberFormat="1" applyFont="1" applyFill="1" applyBorder="1" applyAlignment="1" applyProtection="1">
      <alignment horizontal="center" vertical="top" wrapText="1"/>
    </xf>
    <xf numFmtId="166" fontId="16" fillId="5" borderId="3" xfId="9" applyNumberFormat="1" applyFont="1" applyFill="1" applyBorder="1" applyAlignment="1" applyProtection="1">
      <alignment horizontal="center" vertical="top"/>
    </xf>
    <xf numFmtId="166" fontId="9" fillId="4" borderId="5" xfId="5" applyNumberFormat="1" applyFont="1" applyFill="1" applyBorder="1" applyAlignment="1" applyProtection="1">
      <alignment horizontal="center" vertical="top"/>
    </xf>
    <xf numFmtId="166" fontId="9" fillId="4" borderId="4" xfId="5" applyNumberFormat="1" applyFont="1" applyFill="1" applyBorder="1" applyAlignment="1" applyProtection="1">
      <alignment horizontal="center" vertical="top"/>
    </xf>
    <xf numFmtId="166" fontId="9" fillId="4" borderId="12" xfId="5" applyNumberFormat="1" applyFont="1" applyFill="1" applyBorder="1" applyAlignment="1" applyProtection="1">
      <alignment horizontal="center" vertical="top"/>
    </xf>
    <xf numFmtId="0" fontId="10" fillId="2" borderId="44" xfId="4" applyFont="1" applyFill="1" applyBorder="1" applyAlignment="1" applyProtection="1">
      <alignment horizontal="center" textRotation="90" wrapText="1"/>
    </xf>
    <xf numFmtId="9" fontId="9" fillId="5" borderId="17" xfId="4" applyNumberFormat="1" applyFont="1" applyFill="1" applyBorder="1" applyAlignment="1" applyProtection="1">
      <alignment horizontal="center" vertical="top"/>
    </xf>
    <xf numFmtId="9" fontId="9" fillId="5" borderId="51" xfId="4" applyNumberFormat="1" applyFont="1" applyFill="1" applyBorder="1" applyAlignment="1" applyProtection="1">
      <alignment horizontal="center" vertical="top"/>
    </xf>
    <xf numFmtId="0" fontId="27" fillId="2" borderId="47" xfId="4" applyFont="1" applyFill="1" applyBorder="1" applyAlignment="1" applyProtection="1">
      <alignment horizontal="center" vertical="top"/>
    </xf>
    <xf numFmtId="0" fontId="27" fillId="2" borderId="48" xfId="4" applyFont="1" applyFill="1" applyBorder="1" applyAlignment="1" applyProtection="1">
      <alignment horizontal="center" vertical="top"/>
    </xf>
    <xf numFmtId="0" fontId="29" fillId="2" borderId="0" xfId="2" applyFont="1" applyFill="1" applyBorder="1" applyAlignment="1" applyProtection="1">
      <alignment vertical="top"/>
    </xf>
    <xf numFmtId="0" fontId="33" fillId="2" borderId="0" xfId="2" applyFont="1" applyFill="1" applyAlignment="1" applyProtection="1">
      <alignment vertical="top"/>
    </xf>
    <xf numFmtId="39" fontId="9" fillId="0" borderId="7" xfId="6" applyNumberFormat="1" applyFont="1" applyFill="1" applyBorder="1" applyAlignment="1" applyProtection="1">
      <alignment horizontal="left" vertical="top" indent="2"/>
    </xf>
    <xf numFmtId="166" fontId="10" fillId="7" borderId="5" xfId="1" applyNumberFormat="1" applyFont="1" applyFill="1" applyBorder="1" applyAlignment="1" applyProtection="1">
      <alignment horizontal="center" vertical="top"/>
    </xf>
    <xf numFmtId="166" fontId="9" fillId="8" borderId="24" xfId="1" applyNumberFormat="1" applyFont="1" applyFill="1" applyBorder="1" applyAlignment="1" applyProtection="1">
      <alignment horizontal="center" vertical="top"/>
      <protection locked="0"/>
    </xf>
    <xf numFmtId="39" fontId="9" fillId="0" borderId="16" xfId="6" applyNumberFormat="1" applyFont="1" applyFill="1" applyBorder="1" applyAlignment="1" applyProtection="1">
      <alignment horizontal="left" vertical="top" indent="2"/>
    </xf>
    <xf numFmtId="39" fontId="9" fillId="0" borderId="7" xfId="6" applyNumberFormat="1" applyFont="1" applyFill="1" applyBorder="1" applyAlignment="1" applyProtection="1">
      <alignment horizontal="left" vertical="top"/>
    </xf>
    <xf numFmtId="0" fontId="10" fillId="2" borderId="31" xfId="4" applyFont="1" applyFill="1" applyBorder="1" applyAlignment="1" applyProtection="1">
      <alignment horizontal="center" vertical="top"/>
    </xf>
    <xf numFmtId="0" fontId="10" fillId="2" borderId="32" xfId="4" applyFont="1" applyFill="1" applyBorder="1" applyAlignment="1" applyProtection="1">
      <alignment vertical="top"/>
    </xf>
    <xf numFmtId="37" fontId="10" fillId="2" borderId="32" xfId="6" applyNumberFormat="1" applyFont="1" applyFill="1" applyBorder="1" applyAlignment="1" applyProtection="1">
      <alignment horizontal="center" vertical="top" wrapText="1"/>
    </xf>
    <xf numFmtId="37" fontId="10" fillId="2" borderId="55" xfId="6" applyNumberFormat="1" applyFont="1" applyFill="1" applyBorder="1" applyAlignment="1" applyProtection="1">
      <alignment horizontal="center" vertical="top" wrapText="1"/>
    </xf>
    <xf numFmtId="0" fontId="10" fillId="0" borderId="31" xfId="4" applyFont="1" applyFill="1" applyBorder="1" applyAlignment="1" applyProtection="1">
      <alignment horizontal="center" vertical="top" wrapText="1"/>
    </xf>
    <xf numFmtId="0" fontId="10" fillId="0" borderId="32" xfId="4" applyFont="1" applyFill="1" applyBorder="1" applyAlignment="1" applyProtection="1">
      <alignment horizontal="left" vertical="top" wrapText="1"/>
    </xf>
    <xf numFmtId="37" fontId="10" fillId="7" borderId="32" xfId="6" applyNumberFormat="1" applyFont="1" applyFill="1" applyBorder="1" applyAlignment="1" applyProtection="1">
      <alignment horizontal="center" vertical="top" wrapText="1"/>
    </xf>
    <xf numFmtId="37" fontId="10" fillId="0" borderId="55" xfId="6" applyNumberFormat="1" applyFont="1" applyFill="1" applyBorder="1" applyAlignment="1" applyProtection="1">
      <alignment horizontal="center" vertical="top" wrapText="1"/>
    </xf>
    <xf numFmtId="0" fontId="8" fillId="2" borderId="0" xfId="4" applyFont="1" applyFill="1" applyProtection="1"/>
    <xf numFmtId="0" fontId="1" fillId="2" borderId="0" xfId="8" applyFill="1" applyProtection="1"/>
    <xf numFmtId="0" fontId="12" fillId="2" borderId="0" xfId="4" applyFont="1" applyFill="1" applyAlignment="1" applyProtection="1">
      <alignment horizontal="center" vertical="center" wrapText="1"/>
    </xf>
    <xf numFmtId="0" fontId="22" fillId="2" borderId="0" xfId="4" applyFont="1" applyFill="1" applyAlignment="1" applyProtection="1">
      <alignment horizontal="center" vertical="center"/>
    </xf>
    <xf numFmtId="0" fontId="11" fillId="2" borderId="0" xfId="4" applyFont="1" applyFill="1" applyAlignment="1" applyProtection="1">
      <alignment horizontal="center" vertical="center"/>
    </xf>
    <xf numFmtId="0" fontId="8" fillId="2" borderId="56" xfId="4" applyFont="1" applyFill="1" applyBorder="1" applyProtection="1"/>
    <xf numFmtId="0" fontId="23" fillId="2" borderId="57" xfId="4" applyFont="1" applyFill="1" applyBorder="1" applyAlignment="1" applyProtection="1">
      <alignment horizontal="center" vertical="center" wrapText="1"/>
    </xf>
    <xf numFmtId="0" fontId="24" fillId="2" borderId="0" xfId="8" applyFont="1" applyFill="1" applyProtection="1"/>
    <xf numFmtId="0" fontId="23" fillId="2" borderId="57" xfId="4" applyFont="1" applyFill="1" applyBorder="1" applyAlignment="1" applyProtection="1">
      <alignment horizontal="center"/>
    </xf>
    <xf numFmtId="9" fontId="1" fillId="2" borderId="0" xfId="8" applyNumberFormat="1" applyFill="1" applyProtection="1"/>
    <xf numFmtId="0" fontId="8" fillId="2" borderId="58" xfId="4" applyFont="1" applyFill="1" applyBorder="1" applyAlignment="1" applyProtection="1">
      <alignment horizontal="center"/>
    </xf>
    <xf numFmtId="0" fontId="8" fillId="2" borderId="0" xfId="4" applyFont="1" applyFill="1" applyAlignment="1" applyProtection="1">
      <alignment horizontal="center"/>
    </xf>
    <xf numFmtId="0" fontId="13" fillId="2" borderId="0" xfId="4" applyFont="1" applyFill="1" applyAlignment="1" applyProtection="1">
      <alignment horizontal="center"/>
    </xf>
    <xf numFmtId="0" fontId="13" fillId="2" borderId="0" xfId="4" applyFont="1" applyFill="1" applyAlignment="1" applyProtection="1">
      <alignment horizontal="center" wrapText="1"/>
    </xf>
    <xf numFmtId="0" fontId="13" fillId="2" borderId="0" xfId="4" applyFont="1" applyFill="1" applyProtection="1"/>
    <xf numFmtId="49" fontId="13" fillId="0" borderId="0" xfId="4" applyNumberFormat="1" applyFont="1" applyFill="1" applyAlignment="1" applyProtection="1">
      <alignment horizontal="center"/>
    </xf>
    <xf numFmtId="0" fontId="14" fillId="2" borderId="0" xfId="4" applyFont="1" applyFill="1" applyProtection="1"/>
    <xf numFmtId="166" fontId="16" fillId="10" borderId="4" xfId="2" applyNumberFormat="1" applyFont="1" applyFill="1" applyBorder="1" applyAlignment="1" applyProtection="1">
      <alignment vertical="top"/>
    </xf>
    <xf numFmtId="9" fontId="16" fillId="10" borderId="4" xfId="2" applyNumberFormat="1" applyFont="1" applyFill="1" applyBorder="1" applyAlignment="1" applyProtection="1">
      <alignment horizontal="center" vertical="top"/>
    </xf>
    <xf numFmtId="9" fontId="16" fillId="10" borderId="51" xfId="2" applyNumberFormat="1" applyFont="1" applyFill="1" applyBorder="1" applyAlignment="1" applyProtection="1">
      <alignment horizontal="center" vertical="top"/>
    </xf>
    <xf numFmtId="166" fontId="16" fillId="4" borderId="5" xfId="9" applyNumberFormat="1" applyFont="1" applyFill="1" applyBorder="1" applyAlignment="1" applyProtection="1">
      <alignment vertical="top"/>
    </xf>
    <xf numFmtId="9" fontId="9" fillId="8" borderId="7" xfId="4" applyNumberFormat="1" applyFont="1" applyFill="1" applyBorder="1" applyAlignment="1" applyProtection="1">
      <alignment horizontal="center" vertical="top"/>
      <protection locked="0"/>
    </xf>
    <xf numFmtId="9" fontId="9" fillId="8" borderId="35" xfId="4" applyNumberFormat="1" applyFont="1" applyFill="1" applyBorder="1" applyAlignment="1" applyProtection="1">
      <alignment horizontal="center" vertical="top"/>
      <protection locked="0"/>
    </xf>
    <xf numFmtId="9" fontId="9" fillId="8" borderId="54" xfId="4" applyNumberFormat="1" applyFont="1" applyFill="1" applyBorder="1" applyAlignment="1" applyProtection="1">
      <alignment horizontal="center" vertical="top"/>
      <protection locked="0"/>
    </xf>
    <xf numFmtId="9" fontId="9" fillId="8" borderId="37" xfId="4" applyNumberFormat="1" applyFont="1" applyFill="1" applyBorder="1" applyAlignment="1" applyProtection="1">
      <alignment horizontal="center" vertical="top"/>
      <protection locked="0"/>
    </xf>
    <xf numFmtId="0" fontId="9" fillId="8" borderId="5" xfId="4" applyFont="1" applyFill="1" applyBorder="1" applyAlignment="1" applyProtection="1">
      <alignment horizontal="left" vertical="top" indent="1"/>
      <protection locked="0"/>
    </xf>
    <xf numFmtId="0" fontId="30" fillId="2" borderId="11" xfId="9" applyFont="1" applyFill="1" applyBorder="1" applyAlignment="1" applyProtection="1">
      <alignment horizontal="left" vertical="top"/>
    </xf>
    <xf numFmtId="0" fontId="30" fillId="2" borderId="39" xfId="9" applyFont="1" applyFill="1" applyBorder="1" applyAlignment="1" applyProtection="1">
      <alignment horizontal="left" vertical="top"/>
    </xf>
    <xf numFmtId="0" fontId="16" fillId="8" borderId="18" xfId="9" applyFont="1" applyFill="1" applyBorder="1" applyAlignment="1" applyProtection="1">
      <alignment horizontal="center" vertical="top"/>
      <protection locked="0"/>
    </xf>
    <xf numFmtId="0" fontId="16" fillId="8" borderId="24" xfId="9" applyFont="1" applyFill="1" applyBorder="1" applyAlignment="1" applyProtection="1">
      <alignment horizontal="center" vertical="top"/>
      <protection locked="0"/>
    </xf>
    <xf numFmtId="0" fontId="15" fillId="0" borderId="0" xfId="9" applyFont="1" applyAlignment="1" applyProtection="1">
      <alignment horizontal="center" vertical="top"/>
    </xf>
    <xf numFmtId="0" fontId="15" fillId="0" borderId="33" xfId="9" applyFont="1" applyBorder="1" applyAlignment="1" applyProtection="1">
      <alignment horizontal="left" vertical="top"/>
    </xf>
    <xf numFmtId="0" fontId="15" fillId="0" borderId="1" xfId="9" applyFont="1" applyBorder="1" applyAlignment="1" applyProtection="1">
      <alignment horizontal="left" vertical="top"/>
    </xf>
    <xf numFmtId="0" fontId="15" fillId="0" borderId="2" xfId="9" applyFont="1" applyBorder="1" applyAlignment="1" applyProtection="1">
      <alignment horizontal="left" vertical="top"/>
    </xf>
    <xf numFmtId="0" fontId="16" fillId="8" borderId="6" xfId="9" applyFont="1" applyFill="1" applyBorder="1" applyAlignment="1" applyProtection="1">
      <alignment horizontal="left" vertical="top"/>
      <protection locked="0"/>
    </xf>
    <xf numFmtId="0" fontId="16" fillId="8" borderId="18" xfId="9" applyFont="1" applyFill="1" applyBorder="1" applyAlignment="1" applyProtection="1">
      <alignment horizontal="left" vertical="top"/>
      <protection locked="0"/>
    </xf>
    <xf numFmtId="0" fontId="16" fillId="8" borderId="24" xfId="9" applyFont="1" applyFill="1" applyBorder="1" applyAlignment="1" applyProtection="1">
      <alignment horizontal="left" vertical="top"/>
      <protection locked="0"/>
    </xf>
    <xf numFmtId="0" fontId="16" fillId="0" borderId="27" xfId="9" applyFont="1" applyBorder="1" applyAlignment="1" applyProtection="1">
      <alignment horizontal="center" vertical="center"/>
    </xf>
    <xf numFmtId="0" fontId="16" fillId="0" borderId="30" xfId="9" applyFont="1" applyBorder="1" applyAlignment="1" applyProtection="1">
      <alignment horizontal="center" vertical="center"/>
    </xf>
    <xf numFmtId="0" fontId="16" fillId="0" borderId="9" xfId="9" applyFont="1" applyBorder="1" applyAlignment="1" applyProtection="1">
      <alignment horizontal="left" vertical="center"/>
    </xf>
    <xf numFmtId="0" fontId="16" fillId="0" borderId="4" xfId="9" applyFont="1" applyBorder="1" applyAlignment="1" applyProtection="1">
      <alignment horizontal="left" vertical="center"/>
    </xf>
    <xf numFmtId="0" fontId="34" fillId="8" borderId="5" xfId="12" applyFill="1" applyBorder="1" applyAlignment="1" applyProtection="1">
      <alignment horizontal="center" vertical="top"/>
      <protection locked="0"/>
    </xf>
    <xf numFmtId="0" fontId="16" fillId="8" borderId="5" xfId="9" applyFont="1" applyFill="1" applyBorder="1" applyAlignment="1" applyProtection="1">
      <alignment horizontal="center" vertical="top"/>
      <protection locked="0"/>
    </xf>
    <xf numFmtId="0" fontId="16" fillId="8" borderId="35" xfId="9" applyFont="1" applyFill="1" applyBorder="1" applyAlignment="1" applyProtection="1">
      <alignment horizontal="center" vertical="top"/>
      <protection locked="0"/>
    </xf>
    <xf numFmtId="14" fontId="16" fillId="8" borderId="12" xfId="9" applyNumberFormat="1" applyFont="1" applyFill="1" applyBorder="1" applyAlignment="1" applyProtection="1">
      <alignment horizontal="center" vertical="top"/>
      <protection locked="0"/>
    </xf>
    <xf numFmtId="14" fontId="16" fillId="8" borderId="37" xfId="9" applyNumberFormat="1" applyFont="1" applyFill="1" applyBorder="1" applyAlignment="1" applyProtection="1">
      <alignment horizontal="center" vertical="top"/>
      <protection locked="0"/>
    </xf>
    <xf numFmtId="0" fontId="10" fillId="4" borderId="0" xfId="4" applyFont="1" applyFill="1" applyAlignment="1" applyProtection="1">
      <alignment horizontal="center" vertical="top"/>
    </xf>
    <xf numFmtId="0" fontId="15" fillId="2" borderId="0" xfId="9" applyFont="1" applyFill="1" applyAlignment="1" applyProtection="1">
      <alignment horizontal="center" vertical="top" wrapText="1"/>
    </xf>
    <xf numFmtId="0" fontId="9" fillId="2" borderId="53" xfId="4" applyFont="1" applyFill="1" applyBorder="1" applyAlignment="1" applyProtection="1">
      <alignment horizontal="center" vertical="top"/>
    </xf>
    <xf numFmtId="0" fontId="9" fillId="2" borderId="50" xfId="4" applyFont="1" applyFill="1" applyBorder="1" applyAlignment="1" applyProtection="1">
      <alignment horizontal="center" vertical="top"/>
    </xf>
    <xf numFmtId="167" fontId="15" fillId="2" borderId="52" xfId="9" applyNumberFormat="1" applyFont="1" applyFill="1" applyBorder="1" applyAlignment="1" applyProtection="1">
      <alignment horizontal="center" vertical="top" wrapText="1"/>
    </xf>
    <xf numFmtId="167" fontId="15" fillId="2" borderId="21" xfId="9" applyNumberFormat="1" applyFont="1" applyFill="1" applyBorder="1" applyAlignment="1" applyProtection="1">
      <alignment horizontal="center" vertical="top" wrapText="1"/>
    </xf>
    <xf numFmtId="0" fontId="10" fillId="2" borderId="3" xfId="4" applyFont="1" applyFill="1" applyBorder="1" applyAlignment="1" applyProtection="1">
      <alignment horizontal="left" vertical="top" wrapText="1"/>
    </xf>
    <xf numFmtId="0" fontId="10" fillId="2" borderId="9" xfId="4" applyFont="1" applyFill="1" applyBorder="1" applyAlignment="1" applyProtection="1">
      <alignment horizontal="left" vertical="top" wrapText="1"/>
    </xf>
    <xf numFmtId="37" fontId="10" fillId="2" borderId="3" xfId="6" applyNumberFormat="1" applyFont="1" applyFill="1" applyBorder="1" applyAlignment="1" applyProtection="1">
      <alignment horizontal="center" vertical="top" wrapText="1"/>
    </xf>
    <xf numFmtId="37" fontId="10" fillId="2" borderId="9" xfId="6" applyNumberFormat="1" applyFont="1" applyFill="1" applyBorder="1" applyAlignment="1" applyProtection="1">
      <alignment horizontal="center" vertical="top" wrapText="1"/>
    </xf>
    <xf numFmtId="3" fontId="10" fillId="2" borderId="41" xfId="6" applyNumberFormat="1" applyFont="1" applyFill="1" applyBorder="1" applyAlignment="1" applyProtection="1">
      <alignment horizontal="center" vertical="top" wrapText="1"/>
    </xf>
    <xf numFmtId="3" fontId="10" fillId="2" borderId="11" xfId="6" applyNumberFormat="1" applyFont="1" applyFill="1" applyBorder="1" applyAlignment="1" applyProtection="1">
      <alignment horizontal="center" vertical="top" wrapText="1"/>
    </xf>
    <xf numFmtId="165" fontId="10" fillId="2" borderId="41" xfId="5" applyNumberFormat="1" applyFont="1" applyFill="1" applyBorder="1" applyAlignment="1" applyProtection="1">
      <alignment horizontal="center" vertical="top" wrapText="1"/>
    </xf>
    <xf numFmtId="165" fontId="10" fillId="2" borderId="11" xfId="5" applyNumberFormat="1" applyFont="1" applyFill="1" applyBorder="1" applyAlignment="1" applyProtection="1">
      <alignment horizontal="center" vertical="top" wrapText="1"/>
    </xf>
    <xf numFmtId="165" fontId="10" fillId="2" borderId="53" xfId="5" applyNumberFormat="1" applyFont="1" applyFill="1" applyBorder="1" applyAlignment="1" applyProtection="1">
      <alignment horizontal="center" vertical="top" wrapText="1"/>
    </xf>
    <xf numFmtId="0" fontId="16" fillId="8" borderId="5" xfId="2" applyFont="1" applyFill="1" applyBorder="1" applyAlignment="1" applyProtection="1">
      <alignment vertical="top" wrapText="1"/>
      <protection locked="0"/>
    </xf>
    <xf numFmtId="0" fontId="9" fillId="2" borderId="5" xfId="4" applyFont="1" applyFill="1" applyBorder="1" applyAlignment="1" applyProtection="1">
      <alignment vertical="top"/>
    </xf>
    <xf numFmtId="0" fontId="9" fillId="2" borderId="5" xfId="4" applyFont="1" applyFill="1" applyBorder="1" applyAlignment="1" applyProtection="1">
      <alignment vertical="top" wrapText="1"/>
    </xf>
    <xf numFmtId="0" fontId="16" fillId="2" borderId="5" xfId="2" applyFont="1" applyFill="1" applyBorder="1" applyAlignment="1" applyProtection="1">
      <alignment vertical="top"/>
    </xf>
    <xf numFmtId="0" fontId="16" fillId="2" borderId="5" xfId="9" applyFont="1" applyFill="1" applyBorder="1" applyAlignment="1" applyProtection="1">
      <alignment vertical="top" wrapText="1"/>
    </xf>
    <xf numFmtId="0" fontId="16" fillId="2" borderId="5" xfId="2" applyFont="1" applyFill="1" applyBorder="1" applyAlignment="1" applyProtection="1">
      <alignment vertical="top" wrapText="1"/>
    </xf>
    <xf numFmtId="0" fontId="9" fillId="2" borderId="5" xfId="4" applyFont="1" applyFill="1" applyBorder="1" applyAlignment="1" applyProtection="1">
      <alignment horizontal="left" vertical="top"/>
    </xf>
    <xf numFmtId="0" fontId="9" fillId="4" borderId="0" xfId="4" applyFont="1" applyFill="1" applyBorder="1" applyAlignment="1" applyProtection="1">
      <alignment horizontal="center" vertical="top"/>
    </xf>
    <xf numFmtId="0" fontId="15" fillId="2" borderId="0" xfId="2" applyFont="1" applyFill="1" applyBorder="1" applyAlignment="1" applyProtection="1">
      <alignment horizontal="center" vertical="top"/>
    </xf>
    <xf numFmtId="0" fontId="15" fillId="2" borderId="49" xfId="2" applyFont="1" applyFill="1" applyBorder="1" applyAlignment="1" applyProtection="1">
      <alignment horizontal="center" vertical="top"/>
    </xf>
    <xf numFmtId="0" fontId="15" fillId="2" borderId="25" xfId="2" applyFont="1" applyFill="1" applyBorder="1" applyAlignment="1" applyProtection="1">
      <alignment horizontal="center" vertical="top"/>
    </xf>
    <xf numFmtId="0" fontId="15" fillId="2" borderId="3" xfId="2" applyFont="1" applyFill="1" applyBorder="1" applyAlignment="1" applyProtection="1">
      <alignment horizontal="left" vertical="top"/>
    </xf>
    <xf numFmtId="0" fontId="15" fillId="2" borderId="12" xfId="2" applyFont="1" applyFill="1" applyBorder="1" applyAlignment="1" applyProtection="1">
      <alignment horizontal="left" vertical="top"/>
    </xf>
    <xf numFmtId="166" fontId="15" fillId="2" borderId="3" xfId="2" applyNumberFormat="1" applyFont="1" applyFill="1" applyBorder="1" applyAlignment="1" applyProtection="1">
      <alignment horizontal="center" vertical="top" wrapText="1"/>
    </xf>
    <xf numFmtId="166" fontId="15" fillId="2" borderId="12" xfId="2" applyNumberFormat="1" applyFont="1" applyFill="1" applyBorder="1" applyAlignment="1" applyProtection="1">
      <alignment horizontal="center" vertical="top" wrapText="1"/>
    </xf>
    <xf numFmtId="0" fontId="16" fillId="2" borderId="4" xfId="2" applyFont="1" applyFill="1" applyBorder="1" applyAlignment="1" applyProtection="1">
      <alignment vertical="top" wrapText="1"/>
    </xf>
    <xf numFmtId="9" fontId="15" fillId="2" borderId="3" xfId="2" applyNumberFormat="1" applyFont="1" applyFill="1" applyBorder="1" applyAlignment="1" applyProtection="1">
      <alignment horizontal="center" vertical="top" wrapText="1"/>
    </xf>
    <xf numFmtId="9" fontId="15" fillId="2" borderId="50" xfId="2" applyNumberFormat="1" applyFont="1" applyFill="1" applyBorder="1" applyAlignment="1" applyProtection="1">
      <alignment horizontal="center" vertical="top" wrapText="1"/>
    </xf>
    <xf numFmtId="0" fontId="35" fillId="2" borderId="0" xfId="2" applyFont="1" applyFill="1" applyBorder="1" applyAlignment="1" applyProtection="1">
      <alignment horizontal="center" vertical="top"/>
    </xf>
    <xf numFmtId="0" fontId="10" fillId="2" borderId="0" xfId="4" applyFont="1" applyFill="1" applyAlignment="1" applyProtection="1">
      <alignment horizontal="center" vertical="top"/>
    </xf>
    <xf numFmtId="0" fontId="10" fillId="0" borderId="0" xfId="4" applyFont="1" applyFill="1" applyAlignment="1" applyProtection="1">
      <alignment horizontal="center" vertical="top"/>
    </xf>
  </cellXfs>
  <cellStyles count="13">
    <cellStyle name="Comma 2" xfId="6" xr:uid="{00000000-0005-0000-0000-000000000000}"/>
    <cellStyle name="Comma 3" xfId="7" xr:uid="{00000000-0005-0000-0000-000001000000}"/>
    <cellStyle name="Currency 2 2" xfId="5" xr:uid="{00000000-0005-0000-0000-000002000000}"/>
    <cellStyle name="Hyperlink" xfId="12" builtinId="8"/>
    <cellStyle name="Normal" xfId="0" builtinId="0"/>
    <cellStyle name="Normal 2" xfId="8" xr:uid="{3EB1BAA6-84CC-4600-895B-B4C634E47D87}"/>
    <cellStyle name="Normal 2 2" xfId="4" xr:uid="{00000000-0005-0000-0000-000004000000}"/>
    <cellStyle name="Normal 3" xfId="10" xr:uid="{2FF15AAA-CEC5-4CA6-8C40-74E08CB09229}"/>
    <cellStyle name="Normal 5" xfId="2" xr:uid="{00000000-0005-0000-0000-000005000000}"/>
    <cellStyle name="Normal 5 2" xfId="9" xr:uid="{C5415E28-93D4-42AB-AD04-D2D3B27B98CD}"/>
    <cellStyle name="Percent" xfId="1" builtinId="5"/>
    <cellStyle name="Percent 2" xfId="11" xr:uid="{8E20517A-867B-4155-8C90-63A0576C54BB}"/>
    <cellStyle name="Percent 2 3" xfId="3" xr:uid="{00000000-0005-0000-0000-000007000000}"/>
  </cellStyles>
  <dxfs count="18">
    <dxf>
      <fill>
        <patternFill patternType="lightDown"/>
      </fill>
    </dxf>
    <dxf>
      <fill>
        <patternFill patternType="lightDown"/>
      </fill>
    </dxf>
    <dxf>
      <fill>
        <patternFill patternType="lightDown"/>
      </fill>
    </dxf>
    <dxf>
      <fill>
        <patternFill>
          <bgColor rgb="FFF4BFA2"/>
        </patternFill>
      </fill>
    </dxf>
    <dxf>
      <fill>
        <patternFill patternType="lightUp"/>
      </fill>
    </dxf>
    <dxf>
      <fill>
        <patternFill patternType="lightUp"/>
      </fill>
    </dxf>
    <dxf>
      <fill>
        <patternFill patternType="lightDown"/>
      </fill>
    </dxf>
    <dxf>
      <fill>
        <patternFill patternType="lightDown"/>
      </fill>
    </dxf>
    <dxf>
      <fill>
        <patternFill patternType="lightUp"/>
      </fill>
    </dxf>
    <dxf>
      <fill>
        <patternFill patternType="lightUp"/>
      </fill>
    </dxf>
    <dxf>
      <fill>
        <patternFill patternType="lightDown"/>
      </fill>
    </dxf>
    <dxf>
      <fill>
        <patternFill patternType="lightDown"/>
      </fill>
    </dxf>
    <dxf>
      <fill>
        <patternFill patternType="lightDown"/>
      </fill>
    </dxf>
    <dxf>
      <fill>
        <patternFill>
          <bgColor rgb="FFBB8F8F"/>
        </patternFill>
      </fill>
    </dxf>
    <dxf>
      <fill>
        <patternFill>
          <bgColor rgb="FFBB8F8F"/>
        </patternFill>
      </fill>
    </dxf>
    <dxf>
      <font>
        <color auto="1"/>
      </font>
      <fill>
        <patternFill>
          <bgColor rgb="FFBB8F8F"/>
        </patternFill>
      </fill>
    </dxf>
    <dxf>
      <font>
        <color auto="1"/>
      </font>
      <fill>
        <patternFill>
          <bgColor rgb="FFBB8F8F"/>
        </patternFill>
      </fill>
    </dxf>
    <dxf>
      <fill>
        <patternFill patternType="lightDown"/>
      </fill>
    </dxf>
  </dxfs>
  <tableStyles count="0" defaultTableStyle="TableStyleMedium2" defaultPivotStyle="PivotStyleLight16"/>
  <colors>
    <mruColors>
      <color rgb="FFBB8F8F"/>
      <color rgb="FFC38787"/>
      <color rgb="FFE370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bsmith/AppData/Local/Microsoft/Windows/Temporary%20Internet%20Files/Content.Outlook/CKY88T14/ME/FY2013_ME_Claims_Geo_Analysis_P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S_Clients"/>
      <sheetName val="Service_Key"/>
      <sheetName val="PVT"/>
      <sheetName val="All Summ"/>
      <sheetName val="Map_Data_Prov"/>
      <sheetName val="Map_Data_Tracts"/>
      <sheetName val="Overview"/>
      <sheetName val="Cover"/>
      <sheetName val="Contents"/>
      <sheetName val="ClientLoc_Map"/>
      <sheetName val="T2021"/>
      <sheetName val="T2021_Map"/>
      <sheetName val="T2017"/>
      <sheetName val="T2017_Map"/>
      <sheetName val="H2023"/>
      <sheetName val="H2023_Map"/>
      <sheetName val="T2034"/>
      <sheetName val="T2034_Map"/>
      <sheetName val="FY2013_ME_Claims_Geo_Analysis_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96"/>
  <sheetViews>
    <sheetView zoomScaleNormal="100" workbookViewId="0">
      <selection activeCell="K3" sqref="K3"/>
    </sheetView>
  </sheetViews>
  <sheetFormatPr defaultRowHeight="12.75" x14ac:dyDescent="0.2"/>
  <cols>
    <col min="1" max="1" width="37.28515625" style="1" bestFit="1" customWidth="1"/>
    <col min="2" max="2" width="10.7109375" style="6" customWidth="1"/>
    <col min="3" max="16384" width="9.140625" style="1"/>
  </cols>
  <sheetData>
    <row r="1" spans="1:23" s="3" customFormat="1" ht="30" x14ac:dyDescent="0.2">
      <c r="A1" s="1"/>
      <c r="B1" s="2" t="e">
        <f>#REF!</f>
        <v>#REF!</v>
      </c>
      <c r="C1" s="2"/>
      <c r="D1" s="2"/>
      <c r="E1" s="2"/>
      <c r="F1" s="2"/>
      <c r="G1" s="2"/>
    </row>
    <row r="2" spans="1:23" s="3" customFormat="1" x14ac:dyDescent="0.2">
      <c r="A2" s="1" t="s">
        <v>0</v>
      </c>
      <c r="B2" s="4" t="e">
        <f>#REF!</f>
        <v>#REF!</v>
      </c>
      <c r="C2" s="2"/>
      <c r="D2" s="2"/>
      <c r="E2" s="2"/>
      <c r="F2" s="2"/>
      <c r="G2" s="2"/>
    </row>
    <row r="3" spans="1:23" s="3" customFormat="1" x14ac:dyDescent="0.2">
      <c r="A3" s="5" t="s">
        <v>1</v>
      </c>
      <c r="B3" s="6"/>
    </row>
    <row r="4" spans="1:23" s="3" customFormat="1" x14ac:dyDescent="0.2">
      <c r="A4" s="7" t="s">
        <v>2</v>
      </c>
      <c r="B4" s="7" t="e">
        <f>#REF!</f>
        <v>#REF!</v>
      </c>
      <c r="C4" s="7"/>
      <c r="D4" s="7"/>
      <c r="E4" s="7"/>
      <c r="F4" s="7"/>
      <c r="G4" s="7"/>
      <c r="H4" s="7"/>
      <c r="I4" s="7"/>
      <c r="J4" s="7"/>
      <c r="K4" s="7"/>
      <c r="L4" s="7"/>
      <c r="M4" s="7"/>
      <c r="N4" s="7"/>
      <c r="O4" s="7"/>
      <c r="P4" s="7"/>
      <c r="Q4" s="7"/>
      <c r="R4" s="7"/>
      <c r="S4" s="7"/>
      <c r="T4" s="7"/>
      <c r="U4" s="7"/>
      <c r="V4" s="7"/>
      <c r="W4" s="7"/>
    </row>
    <row r="5" spans="1:23" s="3" customFormat="1" x14ac:dyDescent="0.2">
      <c r="A5" s="1" t="s">
        <v>3</v>
      </c>
      <c r="B5" s="7" t="e">
        <f>#REF!</f>
        <v>#REF!</v>
      </c>
      <c r="C5" s="7"/>
      <c r="D5" s="7"/>
      <c r="E5" s="7"/>
      <c r="F5" s="7"/>
      <c r="G5" s="7"/>
      <c r="H5" s="7"/>
      <c r="I5" s="7"/>
      <c r="J5" s="7"/>
      <c r="K5" s="7"/>
      <c r="L5" s="7"/>
      <c r="M5" s="7"/>
      <c r="N5" s="7"/>
      <c r="O5" s="7"/>
      <c r="P5" s="7"/>
      <c r="Q5" s="7"/>
      <c r="R5" s="7"/>
      <c r="S5" s="7"/>
      <c r="T5" s="7"/>
      <c r="U5" s="7"/>
      <c r="V5" s="7"/>
      <c r="W5" s="7"/>
    </row>
    <row r="7" spans="1:23" s="3" customFormat="1" x14ac:dyDescent="0.2">
      <c r="A7" s="1" t="s">
        <v>4</v>
      </c>
      <c r="B7" s="7" t="e">
        <f>B9+B11</f>
        <v>#REF!</v>
      </c>
      <c r="C7" s="7"/>
      <c r="D7" s="7"/>
      <c r="E7" s="7"/>
      <c r="F7" s="7"/>
      <c r="G7" s="7"/>
      <c r="H7" s="7"/>
      <c r="I7" s="7"/>
    </row>
    <row r="8" spans="1:23" s="3" customFormat="1" x14ac:dyDescent="0.2">
      <c r="A8" s="1" t="s">
        <v>5</v>
      </c>
      <c r="B8" s="3">
        <f>B10+B12</f>
        <v>0</v>
      </c>
    </row>
    <row r="9" spans="1:23" s="3" customFormat="1" x14ac:dyDescent="0.2">
      <c r="A9" s="1" t="s">
        <v>6</v>
      </c>
      <c r="B9" s="7" t="e">
        <f>SUM(B42:B44,B48:B66)</f>
        <v>#REF!</v>
      </c>
      <c r="C9" s="7"/>
      <c r="D9" s="7"/>
      <c r="E9" s="7"/>
      <c r="F9" s="7"/>
      <c r="G9" s="7"/>
      <c r="H9" s="7"/>
      <c r="I9" s="7"/>
    </row>
    <row r="10" spans="1:23" s="3" customFormat="1" x14ac:dyDescent="0.2">
      <c r="A10" s="1" t="s">
        <v>7</v>
      </c>
      <c r="B10" s="3">
        <f>IFERROR(B9/SUM(B4:B4),0)</f>
        <v>0</v>
      </c>
    </row>
    <row r="11" spans="1:23" s="3" customFormat="1" x14ac:dyDescent="0.2">
      <c r="A11" s="1" t="s">
        <v>8</v>
      </c>
      <c r="B11" s="7" t="e">
        <f>SUM(B70:B72,B76:B96)</f>
        <v>#REF!</v>
      </c>
      <c r="C11" s="7"/>
      <c r="D11" s="7"/>
      <c r="E11" s="7"/>
      <c r="F11" s="7"/>
      <c r="G11" s="7"/>
      <c r="H11" s="7"/>
      <c r="I11" s="7"/>
    </row>
    <row r="12" spans="1:23" s="3" customFormat="1" x14ac:dyDescent="0.2">
      <c r="A12" s="1" t="s">
        <v>9</v>
      </c>
      <c r="B12" s="3">
        <f>IFERROR(B11/SUM(B4:B4),0)</f>
        <v>0</v>
      </c>
    </row>
    <row r="13" spans="1:23" x14ac:dyDescent="0.2">
      <c r="C13" s="6"/>
      <c r="D13" s="6"/>
      <c r="E13" s="6"/>
      <c r="F13" s="6"/>
      <c r="G13" s="6"/>
      <c r="H13" s="6"/>
      <c r="I13" s="6"/>
    </row>
    <row r="14" spans="1:23" s="3" customFormat="1" x14ac:dyDescent="0.2">
      <c r="A14" s="5" t="s">
        <v>10</v>
      </c>
      <c r="B14" s="6"/>
      <c r="C14" s="6"/>
      <c r="D14" s="6"/>
      <c r="E14" s="6"/>
      <c r="F14" s="6"/>
      <c r="G14" s="6"/>
      <c r="H14" s="6"/>
      <c r="I14" s="6"/>
    </row>
    <row r="15" spans="1:23" s="3" customFormat="1" x14ac:dyDescent="0.2">
      <c r="A15" s="1" t="s">
        <v>11</v>
      </c>
      <c r="B15" s="7" t="e">
        <f>B42+B70</f>
        <v>#REF!</v>
      </c>
      <c r="C15" s="7"/>
      <c r="D15" s="7"/>
      <c r="E15" s="7"/>
      <c r="F15" s="7"/>
      <c r="G15" s="7"/>
      <c r="H15" s="7"/>
      <c r="I15" s="7"/>
    </row>
    <row r="16" spans="1:23" s="3" customFormat="1" x14ac:dyDescent="0.2">
      <c r="A16" s="1" t="s">
        <v>12</v>
      </c>
      <c r="B16" s="7" t="e">
        <f>B43+B71</f>
        <v>#REF!</v>
      </c>
      <c r="C16" s="7"/>
      <c r="D16" s="7"/>
      <c r="E16" s="7"/>
      <c r="F16" s="7"/>
      <c r="G16" s="7"/>
      <c r="H16" s="7"/>
      <c r="I16" s="7"/>
    </row>
    <row r="17" spans="1:9" s="3" customFormat="1" x14ac:dyDescent="0.2">
      <c r="A17" s="1" t="s">
        <v>13</v>
      </c>
      <c r="B17" s="7" t="e">
        <f>B44+B72</f>
        <v>#REF!</v>
      </c>
      <c r="C17" s="7"/>
      <c r="D17" s="7"/>
      <c r="E17" s="7"/>
      <c r="F17" s="7"/>
      <c r="G17" s="7"/>
      <c r="H17" s="7"/>
      <c r="I17" s="7"/>
    </row>
    <row r="18" spans="1:9" s="3" customFormat="1" x14ac:dyDescent="0.2">
      <c r="A18" s="1" t="s">
        <v>14</v>
      </c>
      <c r="B18" s="3">
        <f>IFERROR(SUM(B16:B17)/B15,0)</f>
        <v>0</v>
      </c>
    </row>
    <row r="19" spans="1:9" s="3" customFormat="1" x14ac:dyDescent="0.2">
      <c r="A19" s="1"/>
      <c r="B19" s="7"/>
      <c r="C19" s="7"/>
      <c r="D19" s="7"/>
      <c r="E19" s="7"/>
      <c r="F19" s="7"/>
      <c r="G19" s="7"/>
      <c r="H19" s="7"/>
      <c r="I19" s="7"/>
    </row>
    <row r="20" spans="1:9" x14ac:dyDescent="0.2">
      <c r="A20" s="5" t="s">
        <v>15</v>
      </c>
      <c r="C20" s="6"/>
      <c r="D20" s="6"/>
      <c r="E20" s="6"/>
      <c r="F20" s="6"/>
      <c r="G20" s="6"/>
      <c r="H20" s="6"/>
      <c r="I20" s="6"/>
    </row>
    <row r="21" spans="1:9" s="3" customFormat="1" x14ac:dyDescent="0.2">
      <c r="A21" s="8" t="s">
        <v>16</v>
      </c>
      <c r="B21" s="7" t="e">
        <f t="shared" ref="B21:B39" si="0">B48+B76</f>
        <v>#REF!</v>
      </c>
      <c r="C21" s="7"/>
      <c r="D21" s="7"/>
      <c r="E21" s="9"/>
      <c r="F21" s="7"/>
      <c r="G21" s="7"/>
      <c r="H21" s="7"/>
      <c r="I21" s="7"/>
    </row>
    <row r="22" spans="1:9" s="3" customFormat="1" x14ac:dyDescent="0.2">
      <c r="A22" s="8" t="s">
        <v>17</v>
      </c>
      <c r="B22" s="7" t="e">
        <f t="shared" si="0"/>
        <v>#REF!</v>
      </c>
      <c r="C22" s="7"/>
      <c r="D22" s="7"/>
      <c r="E22" s="9"/>
      <c r="F22" s="7"/>
      <c r="G22" s="7"/>
      <c r="H22" s="7"/>
      <c r="I22" s="7"/>
    </row>
    <row r="23" spans="1:9" s="3" customFormat="1" x14ac:dyDescent="0.2">
      <c r="A23" s="9" t="s">
        <v>18</v>
      </c>
      <c r="B23" s="7" t="e">
        <f t="shared" si="0"/>
        <v>#REF!</v>
      </c>
      <c r="C23" s="7"/>
      <c r="D23" s="7"/>
      <c r="E23" s="9"/>
      <c r="F23" s="7"/>
      <c r="G23" s="7"/>
      <c r="H23" s="7"/>
      <c r="I23" s="7"/>
    </row>
    <row r="24" spans="1:9" s="3" customFormat="1" x14ac:dyDescent="0.2">
      <c r="A24" s="10" t="s">
        <v>19</v>
      </c>
      <c r="B24" s="7" t="e">
        <f t="shared" si="0"/>
        <v>#REF!</v>
      </c>
      <c r="C24" s="7"/>
      <c r="D24" s="7"/>
      <c r="E24" s="10"/>
      <c r="F24" s="7"/>
      <c r="G24" s="7"/>
      <c r="H24" s="7"/>
      <c r="I24" s="7"/>
    </row>
    <row r="25" spans="1:9" s="3" customFormat="1" x14ac:dyDescent="0.2">
      <c r="A25" s="9" t="s">
        <v>20</v>
      </c>
      <c r="B25" s="7" t="e">
        <f t="shared" si="0"/>
        <v>#REF!</v>
      </c>
      <c r="C25" s="7"/>
      <c r="D25" s="7"/>
      <c r="E25" s="9"/>
      <c r="F25" s="7"/>
      <c r="G25" s="7"/>
      <c r="H25" s="7"/>
      <c r="I25" s="7"/>
    </row>
    <row r="26" spans="1:9" s="3" customFormat="1" x14ac:dyDescent="0.2">
      <c r="A26" s="9" t="s">
        <v>21</v>
      </c>
      <c r="B26" s="7" t="e">
        <f t="shared" si="0"/>
        <v>#REF!</v>
      </c>
      <c r="C26" s="7"/>
      <c r="D26" s="7"/>
      <c r="E26" s="9"/>
      <c r="F26" s="7"/>
      <c r="G26" s="7"/>
      <c r="H26" s="7"/>
      <c r="I26" s="7"/>
    </row>
    <row r="27" spans="1:9" s="3" customFormat="1" x14ac:dyDescent="0.2">
      <c r="A27" s="10" t="s">
        <v>22</v>
      </c>
      <c r="B27" s="7" t="e">
        <f t="shared" si="0"/>
        <v>#REF!</v>
      </c>
      <c r="C27" s="7"/>
      <c r="D27" s="7"/>
      <c r="E27" s="10"/>
      <c r="F27" s="7"/>
      <c r="G27" s="7"/>
      <c r="H27" s="7"/>
      <c r="I27" s="7"/>
    </row>
    <row r="28" spans="1:9" s="3" customFormat="1" x14ac:dyDescent="0.2">
      <c r="A28" s="8" t="s">
        <v>23</v>
      </c>
      <c r="B28" s="7" t="e">
        <f t="shared" si="0"/>
        <v>#REF!</v>
      </c>
      <c r="C28" s="7"/>
      <c r="D28" s="7"/>
      <c r="E28" s="10"/>
      <c r="F28" s="7"/>
      <c r="G28" s="7"/>
      <c r="H28" s="7"/>
      <c r="I28" s="7"/>
    </row>
    <row r="29" spans="1:9" s="3" customFormat="1" x14ac:dyDescent="0.2">
      <c r="A29" s="8" t="s">
        <v>24</v>
      </c>
      <c r="B29" s="7" t="e">
        <f t="shared" si="0"/>
        <v>#REF!</v>
      </c>
      <c r="C29" s="7"/>
      <c r="D29" s="7"/>
      <c r="E29" s="9"/>
      <c r="F29" s="7"/>
      <c r="G29" s="7"/>
      <c r="H29" s="7"/>
      <c r="I29" s="7"/>
    </row>
    <row r="30" spans="1:9" s="3" customFormat="1" x14ac:dyDescent="0.2">
      <c r="A30" s="10" t="s">
        <v>25</v>
      </c>
      <c r="B30" s="7" t="e">
        <f t="shared" si="0"/>
        <v>#REF!</v>
      </c>
      <c r="C30" s="7"/>
      <c r="D30" s="7"/>
      <c r="E30" s="10"/>
      <c r="F30" s="7"/>
      <c r="G30" s="7"/>
      <c r="H30" s="7"/>
      <c r="I30" s="7"/>
    </row>
    <row r="31" spans="1:9" s="3" customFormat="1" x14ac:dyDescent="0.2">
      <c r="A31" s="8" t="s">
        <v>26</v>
      </c>
      <c r="B31" s="7" t="e">
        <f t="shared" si="0"/>
        <v>#REF!</v>
      </c>
      <c r="C31" s="7"/>
      <c r="D31" s="7"/>
      <c r="E31" s="9"/>
      <c r="F31" s="7"/>
      <c r="G31" s="7"/>
      <c r="H31" s="7"/>
      <c r="I31" s="7"/>
    </row>
    <row r="32" spans="1:9" s="3" customFormat="1" x14ac:dyDescent="0.2">
      <c r="A32" s="10" t="s">
        <v>27</v>
      </c>
      <c r="B32" s="7" t="e">
        <f t="shared" si="0"/>
        <v>#REF!</v>
      </c>
      <c r="C32" s="7"/>
      <c r="D32" s="7"/>
      <c r="E32" s="10"/>
      <c r="F32" s="7"/>
      <c r="G32" s="7"/>
      <c r="H32" s="7"/>
      <c r="I32" s="7"/>
    </row>
    <row r="33" spans="1:9" s="3" customFormat="1" x14ac:dyDescent="0.2">
      <c r="A33" s="10" t="s">
        <v>28</v>
      </c>
      <c r="B33" s="7" t="e">
        <f t="shared" si="0"/>
        <v>#REF!</v>
      </c>
      <c r="C33" s="7"/>
      <c r="D33" s="7"/>
      <c r="E33" s="10"/>
      <c r="F33" s="7"/>
      <c r="G33" s="7"/>
      <c r="H33" s="7"/>
      <c r="I33" s="7"/>
    </row>
    <row r="34" spans="1:9" s="3" customFormat="1" x14ac:dyDescent="0.2">
      <c r="A34" s="9" t="s">
        <v>29</v>
      </c>
      <c r="B34" s="7" t="e">
        <f t="shared" si="0"/>
        <v>#REF!</v>
      </c>
      <c r="C34" s="7"/>
      <c r="D34" s="7"/>
      <c r="E34" s="9"/>
      <c r="F34" s="7"/>
      <c r="G34" s="7"/>
      <c r="H34" s="7"/>
      <c r="I34" s="7"/>
    </row>
    <row r="35" spans="1:9" s="3" customFormat="1" x14ac:dyDescent="0.2">
      <c r="A35" s="9" t="s">
        <v>30</v>
      </c>
      <c r="B35" s="7" t="e">
        <f t="shared" si="0"/>
        <v>#REF!</v>
      </c>
      <c r="C35" s="7"/>
      <c r="D35" s="7"/>
      <c r="E35" s="9"/>
      <c r="F35" s="7"/>
      <c r="G35" s="7"/>
      <c r="H35" s="7"/>
      <c r="I35" s="7"/>
    </row>
    <row r="36" spans="1:9" s="3" customFormat="1" x14ac:dyDescent="0.2">
      <c r="A36" s="8" t="s">
        <v>31</v>
      </c>
      <c r="B36" s="7" t="e">
        <f t="shared" si="0"/>
        <v>#REF!</v>
      </c>
      <c r="C36" s="7"/>
      <c r="D36" s="7"/>
      <c r="E36" s="1"/>
      <c r="F36" s="7"/>
      <c r="G36" s="7"/>
      <c r="H36" s="7"/>
      <c r="I36" s="7"/>
    </row>
    <row r="37" spans="1:9" x14ac:dyDescent="0.2">
      <c r="A37" s="7" t="s">
        <v>32</v>
      </c>
      <c r="B37" s="7" t="e">
        <f t="shared" si="0"/>
        <v>#REF!</v>
      </c>
      <c r="C37" s="6"/>
      <c r="D37" s="6"/>
      <c r="F37" s="6"/>
      <c r="G37" s="6"/>
      <c r="H37" s="6"/>
      <c r="I37" s="6"/>
    </row>
    <row r="38" spans="1:9" x14ac:dyDescent="0.2">
      <c r="A38" s="1" t="s">
        <v>33</v>
      </c>
      <c r="B38" s="7" t="e">
        <f t="shared" si="0"/>
        <v>#REF!</v>
      </c>
      <c r="C38" s="6"/>
      <c r="D38" s="6"/>
      <c r="F38" s="6"/>
      <c r="G38" s="6"/>
      <c r="H38" s="6"/>
      <c r="I38" s="6"/>
    </row>
    <row r="39" spans="1:9" x14ac:dyDescent="0.2">
      <c r="A39" s="1" t="s">
        <v>34</v>
      </c>
      <c r="B39" s="7" t="e">
        <f t="shared" si="0"/>
        <v>#REF!</v>
      </c>
      <c r="C39" s="6"/>
      <c r="D39" s="6"/>
      <c r="F39" s="6"/>
      <c r="G39" s="6"/>
      <c r="H39" s="6"/>
      <c r="I39" s="6"/>
    </row>
    <row r="40" spans="1:9" ht="15" customHeight="1" x14ac:dyDescent="0.2">
      <c r="C40" s="7"/>
      <c r="D40" s="7"/>
      <c r="E40" s="7"/>
      <c r="F40" s="7"/>
      <c r="G40" s="7"/>
      <c r="H40" s="7"/>
      <c r="I40" s="7"/>
    </row>
    <row r="41" spans="1:9" x14ac:dyDescent="0.2">
      <c r="A41" s="5" t="s">
        <v>35</v>
      </c>
      <c r="B41" s="1"/>
      <c r="C41" s="7"/>
      <c r="D41" s="7"/>
      <c r="E41" s="7"/>
      <c r="F41" s="7"/>
      <c r="G41" s="7"/>
      <c r="H41" s="7"/>
      <c r="I41" s="7"/>
    </row>
    <row r="42" spans="1:9" x14ac:dyDescent="0.2">
      <c r="A42" s="1" t="s">
        <v>11</v>
      </c>
      <c r="B42" s="7" t="e">
        <f>SUMPRODUCT(#REF!,#REF!)</f>
        <v>#REF!</v>
      </c>
      <c r="C42" s="3"/>
      <c r="D42" s="3"/>
      <c r="E42" s="3"/>
      <c r="F42" s="3"/>
      <c r="G42" s="3"/>
      <c r="H42" s="3"/>
      <c r="I42" s="3"/>
    </row>
    <row r="43" spans="1:9" x14ac:dyDescent="0.2">
      <c r="A43" s="1" t="s">
        <v>12</v>
      </c>
      <c r="B43" s="7" t="e">
        <f>SUMPRODUCT(#REF!,#REF!)</f>
        <v>#REF!</v>
      </c>
      <c r="C43" s="6"/>
      <c r="D43" s="6"/>
      <c r="E43" s="6"/>
      <c r="F43" s="6"/>
      <c r="G43" s="6"/>
      <c r="H43" s="6"/>
      <c r="I43" s="6"/>
    </row>
    <row r="44" spans="1:9" x14ac:dyDescent="0.2">
      <c r="A44" s="1" t="s">
        <v>13</v>
      </c>
      <c r="B44" s="7" t="e">
        <f t="array" ref="B44">(SUMPRODUCT(#REF!,#REF!)*0.0765)+(SUMPRODUCT(IF(#REF!*7000&lt;#REF!,#REF!*#REF!))*7000*0.006)+(SUMPRODUCT(IF(#REF!*7000&gt;#REF!,#REF!*#REF!))*0.006)+(SUMPRODUCT(IF(#REF!*35700&lt;#REF!,#REF!*#REF!))*35700*0.015)+(SUMPRODUCT(IF(#REF!*35700&gt;#REF!,#REF!*#REF!))*0.015)+(SUMPRODUCT(#REF!,#REF!)/100*1.37)</f>
        <v>#REF!</v>
      </c>
      <c r="C44" s="6"/>
      <c r="D44" s="6"/>
      <c r="E44" s="6"/>
      <c r="F44" s="6"/>
      <c r="G44" s="6"/>
      <c r="H44" s="6"/>
      <c r="I44" s="6"/>
    </row>
    <row r="45" spans="1:9" ht="15" customHeight="1" x14ac:dyDescent="0.2">
      <c r="A45" s="1" t="s">
        <v>14</v>
      </c>
      <c r="B45" s="3">
        <f>IFERROR(SUM(B43:B44)/B42,0)</f>
        <v>0</v>
      </c>
      <c r="C45" s="8"/>
      <c r="D45" s="8"/>
      <c r="E45" s="8"/>
      <c r="F45" s="8"/>
      <c r="G45" s="8"/>
      <c r="H45" s="8"/>
      <c r="I45" s="8"/>
    </row>
    <row r="46" spans="1:9" x14ac:dyDescent="0.2">
      <c r="C46" s="8"/>
      <c r="D46" s="8"/>
      <c r="E46" s="8"/>
      <c r="F46" s="8"/>
      <c r="G46" s="8"/>
      <c r="H46" s="8"/>
      <c r="I46" s="8"/>
    </row>
    <row r="47" spans="1:9" x14ac:dyDescent="0.2">
      <c r="A47" s="5" t="s">
        <v>36</v>
      </c>
      <c r="C47" s="8"/>
      <c r="D47" s="8"/>
      <c r="E47" s="8"/>
      <c r="F47" s="8"/>
      <c r="G47" s="8"/>
      <c r="H47" s="8"/>
      <c r="I47" s="8"/>
    </row>
    <row r="48" spans="1:9" x14ac:dyDescent="0.2">
      <c r="A48" s="8" t="s">
        <v>16</v>
      </c>
      <c r="B48" s="8" t="e">
        <f>'Other Costs'!D9*'Other Costs'!#REF!</f>
        <v>#REF!</v>
      </c>
      <c r="C48" s="8"/>
      <c r="D48" s="8"/>
      <c r="E48" s="8"/>
      <c r="F48" s="8"/>
      <c r="G48" s="8"/>
      <c r="H48" s="8"/>
      <c r="I48" s="8"/>
    </row>
    <row r="49" spans="1:9" x14ac:dyDescent="0.2">
      <c r="A49" s="8" t="s">
        <v>17</v>
      </c>
      <c r="B49" s="8" t="e">
        <f>'Other Costs'!D10*'Other Costs'!#REF!</f>
        <v>#REF!</v>
      </c>
      <c r="C49" s="8"/>
      <c r="D49" s="8"/>
      <c r="E49" s="8"/>
      <c r="F49" s="8"/>
      <c r="G49" s="8"/>
      <c r="H49" s="8"/>
      <c r="I49" s="8"/>
    </row>
    <row r="50" spans="1:9" ht="15" customHeight="1" x14ac:dyDescent="0.2">
      <c r="A50" s="9" t="s">
        <v>18</v>
      </c>
      <c r="B50" s="8" t="e">
        <f>'Other Costs'!D11*'Other Costs'!#REF!</f>
        <v>#REF!</v>
      </c>
      <c r="C50" s="9"/>
      <c r="D50" s="8"/>
      <c r="E50" s="8"/>
      <c r="F50" s="8"/>
      <c r="G50" s="8"/>
      <c r="H50" s="8"/>
      <c r="I50" s="8"/>
    </row>
    <row r="51" spans="1:9" x14ac:dyDescent="0.2">
      <c r="A51" s="10" t="s">
        <v>19</v>
      </c>
      <c r="B51" s="8" t="e">
        <f>'Other Costs'!#REF!*'Other Costs'!#REF!</f>
        <v>#REF!</v>
      </c>
      <c r="C51" s="8"/>
      <c r="D51" s="8"/>
      <c r="E51" s="8"/>
      <c r="F51" s="8"/>
      <c r="G51" s="8"/>
      <c r="H51" s="8"/>
      <c r="I51" s="8"/>
    </row>
    <row r="52" spans="1:9" x14ac:dyDescent="0.2">
      <c r="A52" s="9" t="s">
        <v>20</v>
      </c>
      <c r="B52" s="8" t="e">
        <f>'Other Costs'!D12*'Other Costs'!#REF!</f>
        <v>#REF!</v>
      </c>
      <c r="C52" s="8"/>
      <c r="D52" s="8"/>
      <c r="E52" s="8"/>
      <c r="F52" s="8"/>
      <c r="G52" s="8"/>
      <c r="H52" s="8"/>
      <c r="I52" s="8"/>
    </row>
    <row r="53" spans="1:9" x14ac:dyDescent="0.2">
      <c r="A53" s="9" t="s">
        <v>21</v>
      </c>
      <c r="B53" s="8" t="e">
        <f>'Other Costs'!D13*'Other Costs'!#REF!</f>
        <v>#REF!</v>
      </c>
      <c r="C53" s="8"/>
      <c r="D53" s="8"/>
      <c r="E53" s="8"/>
      <c r="F53" s="8"/>
      <c r="G53" s="8"/>
      <c r="H53" s="8"/>
      <c r="I53" s="8"/>
    </row>
    <row r="54" spans="1:9" s="3" customFormat="1" x14ac:dyDescent="0.2">
      <c r="A54" s="10" t="s">
        <v>22</v>
      </c>
      <c r="B54" s="8" t="e">
        <f>'Other Costs'!D14*'Other Costs'!#REF!</f>
        <v>#REF!</v>
      </c>
      <c r="C54" s="8"/>
      <c r="D54" s="8"/>
      <c r="E54" s="8"/>
      <c r="F54" s="8"/>
      <c r="G54" s="8"/>
      <c r="H54" s="8"/>
      <c r="I54" s="8"/>
    </row>
    <row r="55" spans="1:9" s="3" customFormat="1" x14ac:dyDescent="0.2">
      <c r="A55" s="8" t="s">
        <v>23</v>
      </c>
      <c r="B55" s="8" t="e">
        <f>'Other Costs'!D15*'Other Costs'!#REF!</f>
        <v>#REF!</v>
      </c>
      <c r="C55" s="8"/>
      <c r="D55" s="8"/>
      <c r="E55" s="8"/>
      <c r="F55" s="8"/>
      <c r="G55" s="8"/>
      <c r="H55" s="8"/>
      <c r="I55" s="8"/>
    </row>
    <row r="56" spans="1:9" s="3" customFormat="1" x14ac:dyDescent="0.2">
      <c r="A56" s="8" t="s">
        <v>24</v>
      </c>
      <c r="B56" s="8" t="e">
        <f>'Other Costs'!D16*'Other Costs'!#REF!</f>
        <v>#REF!</v>
      </c>
      <c r="C56" s="8"/>
      <c r="D56" s="8"/>
      <c r="E56" s="8"/>
      <c r="F56" s="8"/>
      <c r="G56" s="8"/>
      <c r="H56" s="8"/>
      <c r="I56" s="8"/>
    </row>
    <row r="57" spans="1:9" s="3" customFormat="1" ht="15" customHeight="1" x14ac:dyDescent="0.2">
      <c r="A57" s="10" t="s">
        <v>25</v>
      </c>
      <c r="B57" s="8" t="e">
        <f>'Other Costs'!D17*'Other Costs'!#REF!</f>
        <v>#REF!</v>
      </c>
      <c r="C57" s="8"/>
      <c r="D57" s="8"/>
      <c r="E57" s="8"/>
      <c r="F57" s="8"/>
      <c r="G57" s="8"/>
      <c r="H57" s="8"/>
      <c r="I57" s="8"/>
    </row>
    <row r="58" spans="1:9" s="3" customFormat="1" x14ac:dyDescent="0.2">
      <c r="A58" s="8" t="s">
        <v>26</v>
      </c>
      <c r="B58" s="8" t="e">
        <f>'Other Costs'!D19*'Other Costs'!#REF!</f>
        <v>#REF!</v>
      </c>
      <c r="C58" s="8"/>
      <c r="D58" s="8"/>
      <c r="E58" s="8"/>
      <c r="F58" s="8"/>
      <c r="G58" s="8"/>
      <c r="H58" s="8"/>
      <c r="I58" s="8"/>
    </row>
    <row r="59" spans="1:9" s="3" customFormat="1" x14ac:dyDescent="0.2">
      <c r="A59" s="10" t="s">
        <v>27</v>
      </c>
      <c r="B59" s="8" t="e">
        <f>'Other Costs'!D20*'Other Costs'!#REF!</f>
        <v>#REF!</v>
      </c>
      <c r="C59" s="8"/>
      <c r="D59" s="8"/>
      <c r="E59" s="8"/>
      <c r="F59" s="8"/>
      <c r="G59" s="8"/>
      <c r="H59" s="8"/>
      <c r="I59" s="8"/>
    </row>
    <row r="60" spans="1:9" s="3" customFormat="1" x14ac:dyDescent="0.2">
      <c r="A60" s="10" t="s">
        <v>28</v>
      </c>
      <c r="B60" s="8" t="e">
        <f>'Other Costs'!D21*'Other Costs'!#REF!</f>
        <v>#REF!</v>
      </c>
      <c r="C60" s="8"/>
      <c r="D60" s="8"/>
      <c r="E60" s="8"/>
      <c r="F60" s="8"/>
      <c r="G60" s="8"/>
      <c r="H60" s="8"/>
      <c r="I60" s="8"/>
    </row>
    <row r="61" spans="1:9" s="3" customFormat="1" ht="15" customHeight="1" x14ac:dyDescent="0.2">
      <c r="A61" s="9" t="s">
        <v>29</v>
      </c>
      <c r="B61" s="8" t="e">
        <f>'Other Costs'!D22*'Other Costs'!#REF!</f>
        <v>#REF!</v>
      </c>
      <c r="C61" s="8"/>
      <c r="D61" s="8"/>
      <c r="E61" s="8"/>
      <c r="F61" s="8"/>
      <c r="G61" s="8"/>
      <c r="H61" s="8"/>
      <c r="I61" s="8"/>
    </row>
    <row r="62" spans="1:9" s="3" customFormat="1" x14ac:dyDescent="0.2">
      <c r="A62" s="9" t="s">
        <v>30</v>
      </c>
      <c r="B62" s="8" t="e">
        <f>'Other Costs'!D23*'Other Costs'!#REF!</f>
        <v>#REF!</v>
      </c>
      <c r="C62" s="8"/>
      <c r="D62" s="8"/>
      <c r="E62" s="7"/>
      <c r="F62" s="8"/>
      <c r="G62" s="8"/>
      <c r="H62" s="8"/>
      <c r="I62" s="8"/>
    </row>
    <row r="63" spans="1:9" s="3" customFormat="1" x14ac:dyDescent="0.2">
      <c r="A63" s="8" t="s">
        <v>31</v>
      </c>
      <c r="B63" s="8" t="e">
        <f>'Other Costs'!D24*'Other Costs'!#REF!</f>
        <v>#REF!</v>
      </c>
      <c r="C63" s="7"/>
      <c r="D63" s="8"/>
      <c r="E63" s="7"/>
      <c r="F63" s="7"/>
      <c r="G63" s="7"/>
      <c r="H63" s="7"/>
      <c r="I63" s="7"/>
    </row>
    <row r="64" spans="1:9" s="3" customFormat="1" x14ac:dyDescent="0.2">
      <c r="A64" s="7" t="s">
        <v>32</v>
      </c>
      <c r="B64" s="8" t="e">
        <f>'Other Costs'!D27*'Other Costs'!#REF!</f>
        <v>#REF!</v>
      </c>
      <c r="C64" s="7"/>
      <c r="D64" s="8"/>
      <c r="E64" s="6"/>
      <c r="F64" s="7"/>
      <c r="G64" s="7"/>
      <c r="H64" s="7"/>
      <c r="I64" s="7"/>
    </row>
    <row r="65" spans="1:9" s="3" customFormat="1" x14ac:dyDescent="0.2">
      <c r="A65" s="1" t="s">
        <v>33</v>
      </c>
      <c r="B65" s="8" t="e">
        <f>'Other Costs'!D28*'Other Costs'!#REF!</f>
        <v>#REF!</v>
      </c>
      <c r="C65" s="7"/>
      <c r="D65" s="8"/>
      <c r="E65" s="6"/>
      <c r="F65" s="7"/>
      <c r="G65" s="7"/>
      <c r="H65" s="7"/>
      <c r="I65" s="7"/>
    </row>
    <row r="66" spans="1:9" s="3" customFormat="1" x14ac:dyDescent="0.2">
      <c r="A66" s="1" t="s">
        <v>34</v>
      </c>
      <c r="B66" s="8" t="e">
        <f>SUMPRODUCT('Other Costs'!D30:D34,'Other Costs'!#REF!)</f>
        <v>#REF!</v>
      </c>
      <c r="C66" s="7"/>
      <c r="D66" s="8"/>
      <c r="E66" s="6"/>
      <c r="F66" s="7"/>
      <c r="G66" s="7"/>
      <c r="H66" s="7"/>
      <c r="I66" s="7"/>
    </row>
    <row r="67" spans="1:9" s="3" customFormat="1" x14ac:dyDescent="0.2">
      <c r="A67" s="1"/>
      <c r="B67" s="7"/>
      <c r="C67" s="7"/>
      <c r="D67" s="7"/>
      <c r="E67" s="7"/>
      <c r="F67" s="7"/>
      <c r="G67" s="7"/>
      <c r="H67" s="7"/>
      <c r="I67" s="7"/>
    </row>
    <row r="68" spans="1:9" s="3" customFormat="1" x14ac:dyDescent="0.2">
      <c r="A68" s="1"/>
      <c r="B68" s="6"/>
      <c r="C68" s="7"/>
      <c r="D68" s="7"/>
      <c r="E68" s="7"/>
      <c r="F68" s="7"/>
      <c r="G68" s="7"/>
      <c r="H68" s="7"/>
      <c r="I68" s="7"/>
    </row>
    <row r="69" spans="1:9" s="3" customFormat="1" x14ac:dyDescent="0.2">
      <c r="A69" s="5" t="s">
        <v>37</v>
      </c>
      <c r="B69" s="6"/>
      <c r="C69" s="7"/>
      <c r="F69" s="7"/>
      <c r="G69" s="7"/>
      <c r="H69" s="7"/>
      <c r="I69" s="7"/>
    </row>
    <row r="70" spans="1:9" s="3" customFormat="1" x14ac:dyDescent="0.2">
      <c r="A70" s="1" t="s">
        <v>11</v>
      </c>
      <c r="B70" s="7" t="e">
        <f>SUMPRODUCT(#REF!,#REF!)</f>
        <v>#REF!</v>
      </c>
      <c r="D70" s="6"/>
      <c r="E70" s="6" t="s">
        <v>38</v>
      </c>
      <c r="F70" s="11">
        <v>6.2E-2</v>
      </c>
    </row>
    <row r="71" spans="1:9" x14ac:dyDescent="0.2">
      <c r="A71" s="1" t="s">
        <v>12</v>
      </c>
      <c r="B71" s="7" t="e">
        <f>SUMPRODUCT(#REF!,#REF!)</f>
        <v>#REF!</v>
      </c>
      <c r="C71" s="6"/>
      <c r="D71" s="6"/>
      <c r="E71" s="6" t="s">
        <v>39</v>
      </c>
      <c r="F71" s="11">
        <v>1.4500000000000001E-2</v>
      </c>
      <c r="G71" s="6"/>
      <c r="H71" s="6"/>
      <c r="I71" s="6"/>
    </row>
    <row r="72" spans="1:9" x14ac:dyDescent="0.2">
      <c r="A72" s="1" t="s">
        <v>13</v>
      </c>
      <c r="B72" s="7" t="e">
        <f t="array" ref="B72">(SUMPRODUCT(#REF!,#REF!)*0.0765)+(SUMPRODUCT(IF(#REF!*7000&lt;#REF!,#REF!*#REF!))*7000*0.006)+(SUMPRODUCT(IF(#REF!*7000&gt;#REF!,#REF!*#REF!))*0.006)+(SUMPRODUCT(IF(#REF!*35700&lt;#REF!,#REF!*#REF!))*35700*0.015)+(SUMPRODUCT(IF(#REF!*35700&gt;#REF!,#REF!*#REF!))*0.015)+(SUMPRODUCT(#REF!,#REF!)/100*1.37)</f>
        <v>#REF!</v>
      </c>
      <c r="C72" s="6"/>
      <c r="E72" s="8" t="s">
        <v>40</v>
      </c>
      <c r="F72" s="12">
        <f>0.06-0.054</f>
        <v>5.9999999999999984E-3</v>
      </c>
      <c r="G72" s="6" t="s">
        <v>41</v>
      </c>
      <c r="H72" s="6"/>
      <c r="I72" s="6"/>
    </row>
    <row r="73" spans="1:9" s="3" customFormat="1" x14ac:dyDescent="0.2">
      <c r="A73" s="1" t="s">
        <v>14</v>
      </c>
      <c r="B73" s="3">
        <f>IFERROR(SUM(B71:B72)/B70,0)</f>
        <v>0</v>
      </c>
      <c r="C73" s="8"/>
      <c r="E73" s="8" t="s">
        <v>42</v>
      </c>
      <c r="F73" s="12">
        <v>2.9000000000000001E-2</v>
      </c>
      <c r="G73" s="8" t="s">
        <v>43</v>
      </c>
      <c r="H73" s="8"/>
      <c r="I73" s="8"/>
    </row>
    <row r="74" spans="1:9" s="3" customFormat="1" x14ac:dyDescent="0.2">
      <c r="A74" s="1"/>
      <c r="B74" s="6"/>
      <c r="C74" s="8"/>
      <c r="D74" s="8"/>
      <c r="E74" s="13" t="s">
        <v>44</v>
      </c>
      <c r="F74" s="14">
        <v>1.37</v>
      </c>
      <c r="G74" s="8" t="s">
        <v>45</v>
      </c>
      <c r="H74" s="8"/>
      <c r="I74" s="8"/>
    </row>
    <row r="75" spans="1:9" s="3" customFormat="1" x14ac:dyDescent="0.2">
      <c r="A75" s="5" t="s">
        <v>46</v>
      </c>
      <c r="B75" s="6"/>
      <c r="C75" s="8"/>
      <c r="D75" s="8"/>
      <c r="E75" s="13"/>
      <c r="F75" s="12"/>
      <c r="G75" s="8"/>
      <c r="H75" s="8"/>
      <c r="I75" s="8"/>
    </row>
    <row r="76" spans="1:9" s="3" customFormat="1" x14ac:dyDescent="0.2">
      <c r="A76" s="8" t="s">
        <v>16</v>
      </c>
      <c r="B76" s="8" t="e">
        <f>'Other Costs'!D9*'Other Costs'!#REF!</f>
        <v>#REF!</v>
      </c>
      <c r="C76" s="8"/>
      <c r="D76" s="8"/>
      <c r="E76" s="8"/>
      <c r="F76" s="8"/>
      <c r="G76" s="8"/>
      <c r="H76" s="8"/>
      <c r="I76" s="8"/>
    </row>
    <row r="77" spans="1:9" s="3" customFormat="1" x14ac:dyDescent="0.2">
      <c r="A77" s="8" t="s">
        <v>17</v>
      </c>
      <c r="B77" s="8" t="e">
        <f>'Other Costs'!D10*'Other Costs'!#REF!</f>
        <v>#REF!</v>
      </c>
      <c r="C77" s="8"/>
      <c r="D77" s="8"/>
      <c r="E77" s="8"/>
      <c r="F77" s="8"/>
      <c r="G77" s="8"/>
      <c r="H77" s="8"/>
      <c r="I77" s="8"/>
    </row>
    <row r="78" spans="1:9" s="3" customFormat="1" x14ac:dyDescent="0.2">
      <c r="A78" s="9" t="s">
        <v>18</v>
      </c>
      <c r="B78" s="8" t="e">
        <f>'Other Costs'!D11*'Other Costs'!#REF!</f>
        <v>#REF!</v>
      </c>
      <c r="C78" s="8"/>
      <c r="D78" s="8"/>
      <c r="E78" s="8"/>
      <c r="F78" s="8"/>
      <c r="G78" s="8"/>
      <c r="H78" s="8"/>
      <c r="I78" s="8"/>
    </row>
    <row r="79" spans="1:9" s="3" customFormat="1" x14ac:dyDescent="0.2">
      <c r="A79" s="10" t="s">
        <v>19</v>
      </c>
      <c r="B79" s="8" t="e">
        <f>'Other Costs'!#REF!*'Other Costs'!#REF!</f>
        <v>#REF!</v>
      </c>
      <c r="C79" s="8"/>
      <c r="D79" s="8"/>
      <c r="E79" s="8"/>
      <c r="F79" s="8"/>
      <c r="G79" s="8"/>
      <c r="H79" s="8"/>
      <c r="I79" s="8"/>
    </row>
    <row r="80" spans="1:9" s="3" customFormat="1" x14ac:dyDescent="0.2">
      <c r="A80" s="9" t="s">
        <v>20</v>
      </c>
      <c r="B80" s="8" t="e">
        <f>'Other Costs'!D12*'Other Costs'!#REF!</f>
        <v>#REF!</v>
      </c>
      <c r="C80" s="8"/>
      <c r="D80" s="8"/>
      <c r="E80" s="8"/>
      <c r="F80" s="8"/>
      <c r="G80" s="8"/>
      <c r="H80" s="8"/>
      <c r="I80" s="8"/>
    </row>
    <row r="81" spans="1:9" s="3" customFormat="1" x14ac:dyDescent="0.2">
      <c r="A81" s="9" t="s">
        <v>21</v>
      </c>
      <c r="B81" s="8" t="e">
        <f>'Other Costs'!D13*'Other Costs'!#REF!</f>
        <v>#REF!</v>
      </c>
      <c r="C81" s="8"/>
      <c r="D81" s="8"/>
      <c r="E81" s="8"/>
      <c r="F81" s="8"/>
      <c r="G81" s="8"/>
      <c r="H81" s="8"/>
      <c r="I81" s="8"/>
    </row>
    <row r="82" spans="1:9" s="3" customFormat="1" x14ac:dyDescent="0.2">
      <c r="A82" s="10" t="s">
        <v>22</v>
      </c>
      <c r="B82" s="8" t="e">
        <f>'Other Costs'!D14*'Other Costs'!#REF!</f>
        <v>#REF!</v>
      </c>
      <c r="C82" s="8"/>
      <c r="D82" s="8"/>
      <c r="E82" s="8"/>
      <c r="F82" s="8"/>
      <c r="G82" s="8"/>
      <c r="H82" s="8"/>
      <c r="I82" s="8"/>
    </row>
    <row r="83" spans="1:9" s="3" customFormat="1" x14ac:dyDescent="0.2">
      <c r="A83" s="8" t="s">
        <v>23</v>
      </c>
      <c r="B83" s="8" t="e">
        <f>'Other Costs'!D15*'Other Costs'!#REF!</f>
        <v>#REF!</v>
      </c>
      <c r="C83" s="8"/>
      <c r="D83" s="8"/>
      <c r="E83" s="8"/>
      <c r="F83" s="8"/>
      <c r="G83" s="8"/>
      <c r="H83" s="8"/>
      <c r="I83" s="8"/>
    </row>
    <row r="84" spans="1:9" s="3" customFormat="1" x14ac:dyDescent="0.2">
      <c r="A84" s="8" t="s">
        <v>24</v>
      </c>
      <c r="B84" s="8" t="e">
        <f>'Other Costs'!D16*'Other Costs'!#REF!</f>
        <v>#REF!</v>
      </c>
      <c r="C84" s="8"/>
      <c r="D84" s="8"/>
      <c r="E84" s="8"/>
      <c r="F84" s="8"/>
      <c r="G84" s="8"/>
      <c r="H84" s="8"/>
      <c r="I84" s="8"/>
    </row>
    <row r="85" spans="1:9" s="3" customFormat="1" x14ac:dyDescent="0.2">
      <c r="A85" s="10" t="s">
        <v>25</v>
      </c>
      <c r="B85" s="8" t="e">
        <f>'Other Costs'!D17*'Other Costs'!#REF!</f>
        <v>#REF!</v>
      </c>
      <c r="C85" s="8"/>
      <c r="D85" s="8"/>
      <c r="E85" s="8"/>
      <c r="F85" s="8"/>
      <c r="G85" s="8"/>
      <c r="H85" s="8"/>
      <c r="I85" s="8"/>
    </row>
    <row r="86" spans="1:9" s="3" customFormat="1" x14ac:dyDescent="0.2">
      <c r="A86" s="8" t="s">
        <v>26</v>
      </c>
      <c r="B86" s="8" t="e">
        <f>'Other Costs'!D19*'Other Costs'!#REF!</f>
        <v>#REF!</v>
      </c>
      <c r="C86" s="8"/>
      <c r="D86" s="8"/>
      <c r="E86" s="8"/>
      <c r="F86" s="8"/>
      <c r="G86" s="8"/>
      <c r="H86" s="8"/>
      <c r="I86" s="8"/>
    </row>
    <row r="87" spans="1:9" s="3" customFormat="1" x14ac:dyDescent="0.2">
      <c r="A87" s="10" t="s">
        <v>27</v>
      </c>
      <c r="B87" s="8" t="e">
        <f>'Other Costs'!D20*'Other Costs'!#REF!</f>
        <v>#REF!</v>
      </c>
      <c r="C87" s="8"/>
      <c r="D87" s="8"/>
      <c r="E87" s="8"/>
      <c r="F87" s="8"/>
      <c r="G87" s="8"/>
      <c r="H87" s="8"/>
      <c r="I87" s="8"/>
    </row>
    <row r="88" spans="1:9" s="3" customFormat="1" x14ac:dyDescent="0.2">
      <c r="A88" s="10" t="s">
        <v>28</v>
      </c>
      <c r="B88" s="8" t="e">
        <f>'Other Costs'!D21*'Other Costs'!#REF!</f>
        <v>#REF!</v>
      </c>
      <c r="C88" s="8"/>
      <c r="D88" s="8"/>
      <c r="E88" s="8"/>
      <c r="F88" s="8"/>
      <c r="G88" s="8"/>
      <c r="H88" s="8"/>
      <c r="I88" s="8"/>
    </row>
    <row r="89" spans="1:9" s="3" customFormat="1" x14ac:dyDescent="0.2">
      <c r="A89" s="9" t="s">
        <v>29</v>
      </c>
      <c r="B89" s="8" t="e">
        <f>'Other Costs'!D22*'Other Costs'!#REF!</f>
        <v>#REF!</v>
      </c>
      <c r="C89" s="8"/>
      <c r="D89" s="8"/>
      <c r="E89" s="8"/>
      <c r="F89" s="8"/>
      <c r="G89" s="8"/>
      <c r="H89" s="8"/>
      <c r="I89" s="8"/>
    </row>
    <row r="90" spans="1:9" s="3" customFormat="1" x14ac:dyDescent="0.2">
      <c r="A90" s="9" t="s">
        <v>30</v>
      </c>
      <c r="B90" s="8" t="e">
        <f>'Other Costs'!D23*'Other Costs'!#REF!</f>
        <v>#REF!</v>
      </c>
      <c r="C90" s="8"/>
      <c r="D90" s="8"/>
      <c r="E90" s="8"/>
      <c r="F90" s="8"/>
      <c r="G90" s="8"/>
      <c r="H90" s="8"/>
      <c r="I90" s="8"/>
    </row>
    <row r="91" spans="1:9" x14ac:dyDescent="0.2">
      <c r="A91" s="8" t="s">
        <v>31</v>
      </c>
      <c r="B91" s="8" t="e">
        <f>'Other Costs'!D24*'Other Costs'!#REF!</f>
        <v>#REF!</v>
      </c>
      <c r="C91" s="8"/>
      <c r="D91" s="8"/>
      <c r="E91" s="8"/>
      <c r="F91" s="8"/>
      <c r="G91" s="8"/>
      <c r="H91" s="8"/>
      <c r="I91" s="8"/>
    </row>
    <row r="92" spans="1:9" x14ac:dyDescent="0.2">
      <c r="A92" s="7" t="s">
        <v>32</v>
      </c>
      <c r="B92" s="8" t="e">
        <f>'Other Costs'!D27*'Other Costs'!#REF!</f>
        <v>#REF!</v>
      </c>
      <c r="C92" s="8"/>
      <c r="D92" s="7"/>
      <c r="E92" s="7"/>
      <c r="F92" s="8"/>
      <c r="G92" s="8"/>
      <c r="H92" s="8"/>
      <c r="I92" s="8"/>
    </row>
    <row r="93" spans="1:9" x14ac:dyDescent="0.2">
      <c r="A93" s="1" t="s">
        <v>33</v>
      </c>
      <c r="B93" s="8" t="e">
        <f>'Other Costs'!D28*'Other Costs'!#REF!</f>
        <v>#REF!</v>
      </c>
      <c r="C93" s="7"/>
      <c r="F93" s="7"/>
      <c r="G93" s="7"/>
      <c r="H93" s="7"/>
      <c r="I93" s="7"/>
    </row>
    <row r="94" spans="1:9" x14ac:dyDescent="0.2">
      <c r="A94" s="1" t="s">
        <v>34</v>
      </c>
      <c r="B94" s="7" t="e">
        <f>SUMPRODUCT('Other Costs'!D30:D34,'Other Costs'!#REF!)</f>
        <v>#REF!</v>
      </c>
    </row>
    <row r="95" spans="1:9" x14ac:dyDescent="0.2">
      <c r="B95" s="8"/>
    </row>
    <row r="96" spans="1:9" x14ac:dyDescent="0.2">
      <c r="B96" s="7"/>
    </row>
  </sheetData>
  <sheetProtection algorithmName="SHA-512" hashValue="7ac7fcOYBmccgaxMRt5+Xde53V5SV/QOgwe1/14vAhYTHccTDK+v0pBbJT4lpcx6AIJ5AEV0Q444DZFlfXfqtg==" saltValue="GUyqs05FPMsqCKaROu3mYQ==" spinCount="100000" sheet="1" objects="1" scenarios="1"/>
  <pageMargins left="0.25" right="0.25" top="0.75" bottom="0.75" header="0.3" footer="0.3"/>
  <pageSetup orientation="landscape" r:id="rId1"/>
  <headerFooter>
    <oddHeader>&amp;C&amp;"Times New Roman,Bold"Oregon Department of Human Services
Residential and Other HCBS Services Provider Rate Study - Provider Survey&amp;RPage &amp;P of &amp;N</oddHeader>
    <oddFooter>&amp;L&amp;10Questions? Contact Tina Brezenski with Burns &amp;&amp; Associates, Inc. at (602) 241-8583 or tbrezenski@burnshealthpolicy.com&amp;R&amp;10 printed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B9"/>
  <sheetViews>
    <sheetView workbookViewId="0">
      <selection activeCell="K3" sqref="K3"/>
    </sheetView>
  </sheetViews>
  <sheetFormatPr defaultRowHeight="15" x14ac:dyDescent="0.25"/>
  <cols>
    <col min="1" max="1" width="13.42578125" style="15" bestFit="1" customWidth="1"/>
    <col min="2" max="16384" width="9.140625" style="15"/>
  </cols>
  <sheetData>
    <row r="1" spans="1:2" x14ac:dyDescent="0.25">
      <c r="A1" s="15" t="s">
        <v>47</v>
      </c>
      <c r="B1" s="15" t="e">
        <f>#REF!</f>
        <v>#REF!</v>
      </c>
    </row>
    <row r="2" spans="1:2" x14ac:dyDescent="0.25">
      <c r="A2" s="15" t="s">
        <v>48</v>
      </c>
      <c r="B2" s="15" t="e">
        <f>#REF!</f>
        <v>#REF!</v>
      </c>
    </row>
    <row r="4" spans="1:2" x14ac:dyDescent="0.25">
      <c r="A4" s="15" t="s">
        <v>49</v>
      </c>
      <c r="B4" s="15" t="e">
        <f>#REF!</f>
        <v>#REF!</v>
      </c>
    </row>
    <row r="5" spans="1:2" x14ac:dyDescent="0.25">
      <c r="A5" s="15" t="s">
        <v>50</v>
      </c>
      <c r="B5" s="15" t="e">
        <f>#REF!</f>
        <v>#REF!</v>
      </c>
    </row>
    <row r="6" spans="1:2" x14ac:dyDescent="0.25">
      <c r="A6" s="15" t="s">
        <v>51</v>
      </c>
      <c r="B6" s="15" t="e">
        <f>#REF!</f>
        <v>#REF!</v>
      </c>
    </row>
    <row r="7" spans="1:2" x14ac:dyDescent="0.25">
      <c r="A7" s="15" t="s">
        <v>52</v>
      </c>
      <c r="B7" s="15" t="e">
        <f>#REF!</f>
        <v>#REF!</v>
      </c>
    </row>
    <row r="9" spans="1:2" x14ac:dyDescent="0.25">
      <c r="A9" s="16" t="s">
        <v>53</v>
      </c>
    </row>
  </sheetData>
  <sheetProtection algorithmName="SHA-512" hashValue="Rl34qgzZ3A/K6M3KtLaOpN+yOdcDVltDSGiSxhRSr3T2VKwDS05yfnmmAgxNw5cHcFn9pMQH+wjaf2WvY97uqA==" saltValue="ZtZOwxJaKBGwfRm8nJrTwQ==" spinCount="100000" sheet="1" objects="1" scenarios="1"/>
  <pageMargins left="0.7" right="0.7" top="0.75" bottom="0.75" header="0.3" footer="0.3"/>
  <pageSetup orientation="portrait" r:id="rId1"/>
  <headerFooter>
    <oddHeader>&amp;C&amp;"Times New Roman,Bold"Oregon Department of Human Services
Residential and Other HCBS Services Provider Rate Study - Provider Survey&amp;RPage &amp;P of &amp;N</oddHeader>
    <oddFooter>&amp;L&amp;10Questions? Contact Tina Brezenski with Burns &amp;&amp; Associates, Inc. at (602) 241-8583 or tbrezenski@burnshealthpolicy.com&amp;R&amp;10 printed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FFFF00"/>
  </sheetPr>
  <dimension ref="A1:M10"/>
  <sheetViews>
    <sheetView workbookViewId="0">
      <selection activeCell="M1" sqref="M1:M4"/>
    </sheetView>
  </sheetViews>
  <sheetFormatPr defaultRowHeight="12.75" x14ac:dyDescent="0.2"/>
  <cols>
    <col min="1" max="3" width="9.140625" style="48"/>
    <col min="4" max="4" width="7.85546875" style="48" bestFit="1" customWidth="1"/>
    <col min="5" max="5" width="14.85546875" style="48" bestFit="1" customWidth="1"/>
    <col min="6" max="6" width="9.140625" style="48"/>
    <col min="7" max="7" width="15.28515625" style="48" bestFit="1" customWidth="1"/>
    <col min="8" max="11" width="9.140625" style="48"/>
    <col min="12" max="12" width="12.42578125" style="48" bestFit="1" customWidth="1"/>
    <col min="13" max="16384" width="9.140625" style="48"/>
  </cols>
  <sheetData>
    <row r="1" spans="1:13" ht="13.5" x14ac:dyDescent="0.25">
      <c r="A1" s="48" t="s">
        <v>80</v>
      </c>
      <c r="B1" s="48" t="s">
        <v>89</v>
      </c>
      <c r="C1" s="48" t="s">
        <v>71</v>
      </c>
      <c r="D1" s="48" t="s">
        <v>90</v>
      </c>
      <c r="E1" s="48" t="s">
        <v>111</v>
      </c>
      <c r="F1" s="48" t="s">
        <v>91</v>
      </c>
      <c r="G1" s="48" t="s">
        <v>92</v>
      </c>
      <c r="H1" s="48" t="s">
        <v>93</v>
      </c>
      <c r="I1" s="48" t="s">
        <v>94</v>
      </c>
      <c r="J1" s="48" t="s">
        <v>114</v>
      </c>
      <c r="K1" s="48" t="s">
        <v>125</v>
      </c>
      <c r="L1" s="49" t="s">
        <v>95</v>
      </c>
      <c r="M1" s="82" t="s">
        <v>127</v>
      </c>
    </row>
    <row r="2" spans="1:13" ht="14.25" thickBot="1" x14ac:dyDescent="0.3">
      <c r="A2" s="48" t="s">
        <v>72</v>
      </c>
      <c r="B2" s="48" t="s">
        <v>73</v>
      </c>
      <c r="C2" s="48" t="s">
        <v>96</v>
      </c>
      <c r="D2" s="48" t="s">
        <v>97</v>
      </c>
      <c r="E2" s="48" t="s">
        <v>124</v>
      </c>
      <c r="F2" s="48" t="s">
        <v>99</v>
      </c>
      <c r="G2" s="48" t="s">
        <v>100</v>
      </c>
      <c r="H2" s="48" t="s">
        <v>101</v>
      </c>
      <c r="I2" s="48" t="s">
        <v>102</v>
      </c>
      <c r="J2" s="48" t="s">
        <v>115</v>
      </c>
      <c r="K2" s="48" t="s">
        <v>122</v>
      </c>
      <c r="L2" s="50" t="s">
        <v>113</v>
      </c>
      <c r="M2" s="82" t="s">
        <v>128</v>
      </c>
    </row>
    <row r="3" spans="1:13" x14ac:dyDescent="0.2">
      <c r="B3" s="48" t="s">
        <v>103</v>
      </c>
      <c r="E3" s="48" t="s">
        <v>98</v>
      </c>
      <c r="G3" s="48" t="s">
        <v>81</v>
      </c>
      <c r="I3" s="48" t="s">
        <v>104</v>
      </c>
      <c r="J3" s="48" t="s">
        <v>116</v>
      </c>
      <c r="K3" s="48" t="s">
        <v>119</v>
      </c>
      <c r="M3" s="82" t="s">
        <v>129</v>
      </c>
    </row>
    <row r="4" spans="1:13" x14ac:dyDescent="0.2">
      <c r="B4" s="48" t="s">
        <v>105</v>
      </c>
      <c r="F4" s="48" t="s">
        <v>106</v>
      </c>
      <c r="G4" s="48" t="s">
        <v>83</v>
      </c>
      <c r="K4" s="48" t="s">
        <v>120</v>
      </c>
      <c r="M4" s="82" t="s">
        <v>130</v>
      </c>
    </row>
    <row r="5" spans="1:13" x14ac:dyDescent="0.2">
      <c r="B5" s="48" t="s">
        <v>107</v>
      </c>
      <c r="F5" s="48" t="s">
        <v>108</v>
      </c>
      <c r="G5" s="48" t="s">
        <v>86</v>
      </c>
      <c r="K5" s="48" t="s">
        <v>126</v>
      </c>
      <c r="M5" s="82"/>
    </row>
    <row r="6" spans="1:13" x14ac:dyDescent="0.2">
      <c r="B6" s="48" t="s">
        <v>109</v>
      </c>
      <c r="K6" s="48" t="s">
        <v>121</v>
      </c>
      <c r="M6" s="82"/>
    </row>
    <row r="7" spans="1:13" x14ac:dyDescent="0.2">
      <c r="A7" s="48" t="s">
        <v>80</v>
      </c>
      <c r="M7" s="82"/>
    </row>
    <row r="8" spans="1:13" x14ac:dyDescent="0.2">
      <c r="A8" s="48" t="s">
        <v>72</v>
      </c>
      <c r="M8" s="82"/>
    </row>
    <row r="9" spans="1:13" x14ac:dyDescent="0.2">
      <c r="M9" s="82"/>
    </row>
    <row r="10" spans="1:13" x14ac:dyDescent="0.2">
      <c r="M10" s="82"/>
    </row>
  </sheetData>
  <sheetProtection algorithmName="SHA-512" hashValue="dC+ksVtcqx4ooae3BSOSa2edWd8w6cz4rrJ5eZPvamp1hC3wNO3L0CwBkxkhL3nPumGi3FkV6FlQDFOwVCKZ6g==" saltValue="boIhMqtHp2D3rVbkQYHWow==" spinCount="100000" sheet="1" objects="1" scenarios="1"/>
  <pageMargins left="0.7" right="0.7" top="0.75" bottom="0.75" header="0.3" footer="0.3"/>
  <pageSetup orientation="portrait" r:id="rId1"/>
  <headerFooter>
    <oddHeader>&amp;C&amp;"Times New Roman,Bold"Oregon Department of Human Services
Residential and Other HCBS Services Provider Rate Study - Provider Survey&amp;RPage &amp;P of &amp;N</oddHeader>
    <oddFooter>&amp;L&amp;10Questions? Contact Tina Brezenski with Burns &amp;&amp; Associates, Inc. at (602) 241-8583 or tbrezenski@burnshealthpolicy.com&amp;R&amp;10 printed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F7F39-0346-4131-A379-2ED143C73E7B}">
  <sheetPr codeName="Sheet3"/>
  <dimension ref="B1:O24"/>
  <sheetViews>
    <sheetView tabSelected="1" zoomScale="90" zoomScaleNormal="90" zoomScaleSheetLayoutView="100" workbookViewId="0">
      <selection activeCell="B11" sqref="B11"/>
    </sheetView>
  </sheetViews>
  <sheetFormatPr defaultColWidth="9.140625" defaultRowHeight="15" x14ac:dyDescent="0.25"/>
  <cols>
    <col min="1" max="1" width="2.7109375" style="266" customWidth="1"/>
    <col min="2" max="2" width="127.7109375" style="266" customWidth="1"/>
    <col min="3" max="3" width="2.7109375" style="266" customWidth="1"/>
    <col min="4" max="16384" width="9.140625" style="266"/>
  </cols>
  <sheetData>
    <row r="1" spans="2:15" x14ac:dyDescent="0.25">
      <c r="B1" s="265"/>
      <c r="C1" s="265"/>
    </row>
    <row r="2" spans="2:15" ht="30.75" x14ac:dyDescent="0.25">
      <c r="B2" s="267" t="s">
        <v>132</v>
      </c>
      <c r="C2" s="265"/>
    </row>
    <row r="3" spans="2:15" ht="16.5" x14ac:dyDescent="0.25">
      <c r="B3" s="268"/>
      <c r="C3" s="265"/>
    </row>
    <row r="4" spans="2:15" ht="16.5" x14ac:dyDescent="0.25">
      <c r="B4" s="269"/>
      <c r="C4" s="265"/>
    </row>
    <row r="5" spans="2:15" ht="16.5" x14ac:dyDescent="0.25">
      <c r="B5" s="269"/>
      <c r="C5" s="265"/>
    </row>
    <row r="6" spans="2:15" x14ac:dyDescent="0.25">
      <c r="B6" s="265"/>
      <c r="C6" s="265"/>
    </row>
    <row r="7" spans="2:15" ht="15.75" thickBot="1" x14ac:dyDescent="0.3">
      <c r="B7" s="265"/>
      <c r="C7" s="265"/>
    </row>
    <row r="8" spans="2:15" ht="15.75" thickTop="1" x14ac:dyDescent="0.25">
      <c r="B8" s="270"/>
      <c r="C8" s="265"/>
    </row>
    <row r="9" spans="2:15" ht="69" customHeight="1" x14ac:dyDescent="0.35">
      <c r="B9" s="271" t="s">
        <v>135</v>
      </c>
      <c r="C9" s="265"/>
      <c r="D9" s="272"/>
    </row>
    <row r="10" spans="2:15" ht="51" customHeight="1" x14ac:dyDescent="0.25">
      <c r="B10" s="271"/>
      <c r="C10" s="265"/>
    </row>
    <row r="11" spans="2:15" ht="51" customHeight="1" x14ac:dyDescent="0.45">
      <c r="B11" s="273" t="s">
        <v>54</v>
      </c>
      <c r="C11" s="265"/>
      <c r="L11" s="274"/>
      <c r="M11" s="274"/>
      <c r="N11" s="274"/>
      <c r="O11" s="274"/>
    </row>
    <row r="12" spans="2:15" ht="15.75" thickBot="1" x14ac:dyDescent="0.3">
      <c r="B12" s="275"/>
      <c r="C12" s="265"/>
    </row>
    <row r="13" spans="2:15" ht="15.75" thickTop="1" x14ac:dyDescent="0.25">
      <c r="B13" s="276"/>
      <c r="C13" s="265"/>
    </row>
    <row r="14" spans="2:15" x14ac:dyDescent="0.25">
      <c r="B14" s="265"/>
      <c r="C14" s="265"/>
    </row>
    <row r="15" spans="2:15" ht="23.25" x14ac:dyDescent="0.35">
      <c r="B15" s="277" t="s">
        <v>133</v>
      </c>
      <c r="C15" s="265"/>
    </row>
    <row r="16" spans="2:15" ht="23.25" x14ac:dyDescent="0.35">
      <c r="B16" s="277"/>
      <c r="C16" s="265"/>
    </row>
    <row r="17" spans="2:3" ht="43.5" x14ac:dyDescent="0.3">
      <c r="B17" s="278" t="s">
        <v>134</v>
      </c>
      <c r="C17" s="265"/>
    </row>
    <row r="18" spans="2:3" ht="23.25" x14ac:dyDescent="0.35">
      <c r="B18" s="279"/>
      <c r="C18" s="265"/>
    </row>
    <row r="19" spans="2:3" ht="23.25" x14ac:dyDescent="0.35">
      <c r="B19" s="280" t="s">
        <v>228</v>
      </c>
      <c r="C19" s="265"/>
    </row>
    <row r="20" spans="2:3" x14ac:dyDescent="0.25">
      <c r="B20" s="265"/>
      <c r="C20" s="265"/>
    </row>
    <row r="21" spans="2:3" x14ac:dyDescent="0.25">
      <c r="B21" s="265"/>
      <c r="C21" s="265"/>
    </row>
    <row r="22" spans="2:3" ht="15.75" x14ac:dyDescent="0.25">
      <c r="B22" s="281" t="s">
        <v>136</v>
      </c>
      <c r="C22" s="265"/>
    </row>
    <row r="23" spans="2:3" x14ac:dyDescent="0.25">
      <c r="B23" s="265"/>
      <c r="C23" s="265"/>
    </row>
    <row r="24" spans="2:3" x14ac:dyDescent="0.25">
      <c r="B24" s="265"/>
      <c r="C24" s="265"/>
    </row>
  </sheetData>
  <sheetProtection algorithmName="SHA-512" hashValue="TETTXo3VpSZAOgog+Z3TEyxNcbRHS5xCQSfprQEqRjZOkss7qkOWXzkXnMEGDmRXqE+0rtrTrYicGPumlKZN3w==" saltValue="3HBYl0k7A91VAR54/z/8Ig==" spinCount="100000" sheet="1" objects="1" scenarios="1"/>
  <printOptions horizontalCentered="1"/>
  <pageMargins left="0.25" right="0.25" top="0.75" bottom="0.75" header="0.3" footer="0.3"/>
  <pageSetup scale="9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04BAE-DC9F-43EE-92E4-5F11CD999819}">
  <sheetPr codeName="Sheet12"/>
  <dimension ref="A1:L21"/>
  <sheetViews>
    <sheetView showGridLines="0" zoomScaleNormal="100" zoomScaleSheetLayoutView="100" zoomScalePageLayoutView="90" workbookViewId="0">
      <selection activeCell="G20" sqref="G20"/>
    </sheetView>
  </sheetViews>
  <sheetFormatPr defaultColWidth="9.140625" defaultRowHeight="15" x14ac:dyDescent="0.25"/>
  <cols>
    <col min="1" max="1" width="5.7109375" style="167" customWidth="1"/>
    <col min="2" max="2" width="60.7109375" style="166" customWidth="1"/>
    <col min="3" max="5" width="14.28515625" style="166" customWidth="1"/>
    <col min="6" max="15" width="9.140625" style="166" customWidth="1"/>
    <col min="16" max="16384" width="9.140625" style="166"/>
  </cols>
  <sheetData>
    <row r="1" spans="1:12" ht="15.75" x14ac:dyDescent="0.25">
      <c r="A1" s="295" t="s">
        <v>231</v>
      </c>
      <c r="B1" s="295"/>
      <c r="C1" s="295"/>
      <c r="D1" s="295"/>
      <c r="E1" s="295"/>
    </row>
    <row r="3" spans="1:12" x14ac:dyDescent="0.25">
      <c r="A3" s="168" t="s">
        <v>55</v>
      </c>
      <c r="B3" s="169" t="s">
        <v>137</v>
      </c>
      <c r="C3" s="296" t="s">
        <v>112</v>
      </c>
      <c r="D3" s="297"/>
      <c r="E3" s="298"/>
    </row>
    <row r="4" spans="1:12" x14ac:dyDescent="0.25">
      <c r="A4" s="170"/>
      <c r="B4" s="171" t="s">
        <v>138</v>
      </c>
      <c r="C4" s="172"/>
      <c r="D4" s="172"/>
      <c r="E4" s="173"/>
    </row>
    <row r="5" spans="1:12" x14ac:dyDescent="0.25">
      <c r="A5" s="174">
        <v>1</v>
      </c>
      <c r="B5" s="175" t="s">
        <v>139</v>
      </c>
      <c r="C5" s="299"/>
      <c r="D5" s="300"/>
      <c r="E5" s="301"/>
    </row>
    <row r="6" spans="1:12" x14ac:dyDescent="0.25">
      <c r="A6" s="302">
        <v>2</v>
      </c>
      <c r="B6" s="304" t="s">
        <v>48</v>
      </c>
      <c r="C6" s="88"/>
      <c r="D6" s="230"/>
      <c r="E6" s="89"/>
    </row>
    <row r="7" spans="1:12" x14ac:dyDescent="0.25">
      <c r="A7" s="303"/>
      <c r="B7" s="305"/>
      <c r="C7" s="88"/>
      <c r="D7" s="230"/>
      <c r="E7" s="89"/>
    </row>
    <row r="8" spans="1:12" ht="14.45" customHeight="1" x14ac:dyDescent="0.25">
      <c r="A8" s="176">
        <v>3</v>
      </c>
      <c r="B8" s="177" t="s">
        <v>140</v>
      </c>
      <c r="C8" s="293"/>
      <c r="D8" s="293"/>
      <c r="E8" s="294"/>
    </row>
    <row r="9" spans="1:12" x14ac:dyDescent="0.25">
      <c r="A9" s="174">
        <v>4</v>
      </c>
      <c r="B9" s="178" t="s">
        <v>141</v>
      </c>
      <c r="C9" s="293"/>
      <c r="D9" s="293"/>
      <c r="E9" s="294"/>
      <c r="I9" s="179"/>
      <c r="J9" s="179"/>
      <c r="K9" s="179"/>
      <c r="L9" s="179"/>
    </row>
    <row r="10" spans="1:12" x14ac:dyDescent="0.25">
      <c r="A10" s="174">
        <v>5</v>
      </c>
      <c r="B10" s="178" t="s">
        <v>142</v>
      </c>
      <c r="C10" s="293"/>
      <c r="D10" s="293"/>
      <c r="E10" s="294"/>
    </row>
    <row r="11" spans="1:12" x14ac:dyDescent="0.25">
      <c r="A11" s="174">
        <v>6</v>
      </c>
      <c r="B11" s="178" t="s">
        <v>143</v>
      </c>
      <c r="C11" s="306"/>
      <c r="D11" s="307"/>
      <c r="E11" s="308"/>
    </row>
    <row r="12" spans="1:12" ht="15.75" x14ac:dyDescent="0.25">
      <c r="A12" s="180">
        <v>7</v>
      </c>
      <c r="B12" s="181" t="s">
        <v>189</v>
      </c>
      <c r="C12" s="309"/>
      <c r="D12" s="309"/>
      <c r="E12" s="310"/>
    </row>
    <row r="13" spans="1:12" x14ac:dyDescent="0.25">
      <c r="A13" s="182"/>
      <c r="B13" s="291" t="s">
        <v>146</v>
      </c>
      <c r="C13" s="291"/>
      <c r="D13" s="291"/>
      <c r="E13" s="292"/>
    </row>
    <row r="14" spans="1:12" ht="15.75" x14ac:dyDescent="0.25">
      <c r="A14" s="183">
        <v>8</v>
      </c>
      <c r="B14" s="184" t="s">
        <v>147</v>
      </c>
      <c r="C14" s="90"/>
      <c r="D14" s="185"/>
      <c r="E14" s="186"/>
    </row>
    <row r="15" spans="1:12" ht="15.75" x14ac:dyDescent="0.25">
      <c r="A15" s="183">
        <v>9</v>
      </c>
      <c r="B15" s="184" t="s">
        <v>144</v>
      </c>
      <c r="C15" s="90"/>
      <c r="D15" s="187"/>
      <c r="E15" s="188"/>
    </row>
    <row r="16" spans="1:12" ht="15.75" x14ac:dyDescent="0.25">
      <c r="A16" s="189">
        <v>10</v>
      </c>
      <c r="B16" s="190" t="s">
        <v>145</v>
      </c>
      <c r="C16" s="191">
        <f>SUM(C14:C15)</f>
        <v>0</v>
      </c>
      <c r="D16" s="192"/>
      <c r="E16" s="193"/>
    </row>
    <row r="17" spans="1:5" ht="15.75" x14ac:dyDescent="0.25">
      <c r="A17" s="182"/>
      <c r="B17" s="291" t="s">
        <v>203</v>
      </c>
      <c r="C17" s="291"/>
      <c r="D17" s="291"/>
      <c r="E17" s="292"/>
    </row>
    <row r="18" spans="1:5" x14ac:dyDescent="0.25">
      <c r="A18" s="183">
        <v>11</v>
      </c>
      <c r="B18" s="184" t="s">
        <v>199</v>
      </c>
      <c r="C18" s="285" t="str">
        <f>IF(SUMPRODUCT('Staff Costs'!G11:G65,'Staff Costs'!R11:R65)&gt;0,SUMPRODUCT('Staff Costs'!G11:G65,'Staff Costs'!R11:R65),"")</f>
        <v/>
      </c>
      <c r="D18" s="185"/>
      <c r="E18" s="186"/>
    </row>
    <row r="19" spans="1:5" x14ac:dyDescent="0.25">
      <c r="A19" s="183">
        <v>12</v>
      </c>
      <c r="B19" s="184" t="s">
        <v>200</v>
      </c>
      <c r="C19" s="285" t="str">
        <f>IF(SUMPRODUCT('Staff Costs'!Q11:Q65,'Staff Costs'!R11:R65)&gt;0,SUMPRODUCT('Staff Costs'!Q11:Q65,'Staff Costs'!R11:R65),"")</f>
        <v/>
      </c>
      <c r="D19" s="187"/>
      <c r="E19" s="188"/>
    </row>
    <row r="20" spans="1:5" x14ac:dyDescent="0.25">
      <c r="A20" s="183">
        <v>13</v>
      </c>
      <c r="B20" s="184" t="s">
        <v>201</v>
      </c>
      <c r="C20" s="285" t="str">
        <f>IF(SUMPRODUCT('Other Costs'!D9:D34,'Other Costs'!E9:E34)&gt;0,SUMPRODUCT('Other Costs'!D9:D34,'Other Costs'!E9:E34),"")</f>
        <v/>
      </c>
      <c r="D20" s="187"/>
      <c r="E20" s="188"/>
    </row>
    <row r="21" spans="1:5" ht="15.75" x14ac:dyDescent="0.25">
      <c r="A21" s="189">
        <v>14</v>
      </c>
      <c r="B21" s="190" t="s">
        <v>202</v>
      </c>
      <c r="C21" s="191">
        <f>SUM(C18:C20)</f>
        <v>0</v>
      </c>
      <c r="D21" s="192"/>
      <c r="E21" s="193"/>
    </row>
  </sheetData>
  <sheetProtection algorithmName="SHA-512" hashValue="xsqQ88H0EfpzezshNJLuoPITwcBQ6wOumwY6aKpxPkyL6LccGVynJRqOwvjPzVQQZqLU7kalukqS7nf0+VXXgw==" saltValue="XaKqff23hfpN4Hr5Q5SuMg==" spinCount="100000" sheet="1" objects="1" scenarios="1"/>
  <mergeCells count="12">
    <mergeCell ref="B17:E17"/>
    <mergeCell ref="C8:E8"/>
    <mergeCell ref="A1:E1"/>
    <mergeCell ref="C3:E3"/>
    <mergeCell ref="C5:E5"/>
    <mergeCell ref="A6:A7"/>
    <mergeCell ref="B6:B7"/>
    <mergeCell ref="C9:E9"/>
    <mergeCell ref="C10:E10"/>
    <mergeCell ref="C11:E11"/>
    <mergeCell ref="C12:E12"/>
    <mergeCell ref="B13:E13"/>
  </mergeCells>
  <dataValidations count="7">
    <dataValidation type="date" allowBlank="1" showInputMessage="1" showErrorMessage="1" sqref="C12:E12" xr:uid="{EABC279F-509B-4EB6-AA37-A637CF23E45B}">
      <formula1>40179</formula1>
      <formula2>44562</formula2>
    </dataValidation>
    <dataValidation allowBlank="1" showInputMessage="1" showErrorMessage="1" prompt="All financial data should reflect your agency's most recently completed fiscal year.  " sqref="B12" xr:uid="{FCE36D36-6326-4E2E-9C25-A79045842302}"/>
    <dataValidation allowBlank="1" showInputMessage="1" showErrorMessage="1" prompt="Report all revenues (ODDS payments, local government funds, private payments, donations, etc.) for the unit/ department responsible for case management services. This should be the unit to which administrative/ indirect costs are allocated." sqref="B14" xr:uid="{C1FF75D1-F4EC-440B-B4E6-C8A6224387CE}"/>
    <dataValidation allowBlank="1" showInputMessage="1" showErrorMessage="1" prompt="This Line will sum the amounts reported on Lines 8 and 9 to calculate total agency revenue for the reported fiscal year." sqref="B16" xr:uid="{0A2DC591-3475-492B-ACB8-82E3916738DA}"/>
    <dataValidation allowBlank="1" showInputMessage="1" showErrorMessage="1" prompt="Report all agency revenues for departments other than the case management unit. Revenues associated with any departments that do not share any administrative/ indirect costs with the case management unit do not need to be reported." sqref="B15" xr:uid="{B408E32F-A4D7-47F0-9272-33363EB77890}"/>
    <dataValidation allowBlank="1" showInputMessage="1" showErrorMessage="1" prompt="This Line will sum the amounts listed on Lines 11 through 13 to calculate total expenses allocated to the case management department/ unit for the reported fiscal year." sqref="B21" xr:uid="{CC2C1DCF-2709-4828-8990-1EAB5FF220C6}"/>
    <dataValidation allowBlank="1" showInputMessage="1" showErrorMessage="1" prompt="The expenses in this section are auto-calculated based on the reported staff and non-staff expenses allocated to the case management department/ unit." sqref="B17:E17" xr:uid="{D8885F03-2F32-41A4-B8E1-C4218708A9B5}"/>
  </dataValidations>
  <printOptions horizontalCentered="1"/>
  <pageMargins left="0.25" right="0.25" top="0.75" bottom="0.75" header="0.3" footer="0.3"/>
  <pageSetup scale="85" orientation="landscape" r:id="rId1"/>
  <headerFooter>
    <oddHeader>&amp;C&amp;"Times New Roman,Bold"Oregon Office of Developmental Disabilities Services
Case Management Payment Study - Provider Survey&amp;RPage &amp;P of &amp;N</oddHeader>
    <oddFooter>&amp;LQuestions? Contact Stephen Pawlowski with Burns &amp;&amp; Associates, Inc. at (602) 466-9840 or spawlowski@healthmanagement.com&amp;R printed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8E8A6-5BBB-4544-8CC4-15D7884CBA65}">
  <dimension ref="A1:T65"/>
  <sheetViews>
    <sheetView zoomScaleNormal="100" zoomScaleSheetLayoutView="100" workbookViewId="0">
      <selection activeCell="B13" sqref="B13"/>
    </sheetView>
  </sheetViews>
  <sheetFormatPr defaultColWidth="9.140625" defaultRowHeight="15" x14ac:dyDescent="0.25"/>
  <cols>
    <col min="1" max="1" width="5.28515625" style="24" customWidth="1"/>
    <col min="2" max="3" width="20.7109375" style="21" customWidth="1"/>
    <col min="4" max="4" width="10.85546875" style="21" customWidth="1"/>
    <col min="5" max="5" width="6.7109375" style="21" customWidth="1"/>
    <col min="6" max="7" width="10.7109375" style="212" customWidth="1"/>
    <col min="8" max="16" width="8.7109375" style="213" customWidth="1"/>
    <col min="17" max="17" width="10.7109375" style="195" customWidth="1"/>
    <col min="18" max="19" width="12.7109375" style="21" customWidth="1"/>
    <col min="20" max="16384" width="9.140625" style="21"/>
  </cols>
  <sheetData>
    <row r="1" spans="1:20" ht="15.75" customHeight="1" x14ac:dyDescent="0.25">
      <c r="A1" s="311" t="str">
        <f>IF(ISBLANK(ContactInfo_Revenue!C5),"",ContactInfo_Revenue!C5)</f>
        <v/>
      </c>
      <c r="B1" s="311"/>
      <c r="C1" s="311"/>
      <c r="D1" s="311"/>
      <c r="E1" s="311"/>
      <c r="F1" s="311"/>
      <c r="G1" s="311"/>
      <c r="H1" s="311"/>
      <c r="I1" s="238" t="str">
        <f>IF(ISBLANK(ContactInfo_Revenue!C5),"",ContactInfo_Revenue!C5)</f>
        <v/>
      </c>
      <c r="J1" s="238"/>
      <c r="K1" s="238"/>
      <c r="L1" s="238"/>
      <c r="M1" s="238"/>
      <c r="N1" s="238"/>
      <c r="O1" s="238"/>
      <c r="P1" s="238"/>
      <c r="Q1" s="238"/>
      <c r="R1" s="238"/>
      <c r="S1" s="238"/>
    </row>
    <row r="2" spans="1:20" ht="4.5" customHeight="1" x14ac:dyDescent="0.25">
      <c r="A2" s="234"/>
      <c r="B2" s="24"/>
      <c r="C2" s="24"/>
      <c r="D2" s="24"/>
      <c r="E2" s="24"/>
      <c r="F2" s="23"/>
      <c r="G2" s="23"/>
      <c r="H2" s="194"/>
      <c r="I2" s="194"/>
      <c r="J2" s="194"/>
      <c r="K2" s="194"/>
      <c r="L2" s="194"/>
      <c r="M2" s="194"/>
      <c r="N2" s="194"/>
      <c r="O2" s="194"/>
      <c r="P2" s="194"/>
    </row>
    <row r="3" spans="1:20" s="196" customFormat="1" ht="15" customHeight="1" x14ac:dyDescent="0.25">
      <c r="A3" s="312" t="s">
        <v>232</v>
      </c>
      <c r="B3" s="312"/>
      <c r="C3" s="312"/>
      <c r="D3" s="312"/>
      <c r="E3" s="312"/>
      <c r="F3" s="312"/>
      <c r="G3" s="312"/>
      <c r="H3" s="312"/>
      <c r="I3" s="312" t="s">
        <v>232</v>
      </c>
      <c r="J3" s="312"/>
      <c r="K3" s="312"/>
      <c r="L3" s="312"/>
      <c r="M3" s="312"/>
      <c r="N3" s="312"/>
      <c r="O3" s="312"/>
      <c r="P3" s="312"/>
      <c r="Q3" s="312"/>
      <c r="R3" s="312"/>
      <c r="S3" s="312"/>
    </row>
    <row r="4" spans="1:20" ht="4.5" customHeight="1" x14ac:dyDescent="0.25">
      <c r="A4" s="234"/>
      <c r="B4" s="234"/>
      <c r="C4" s="234"/>
      <c r="D4" s="234"/>
      <c r="E4" s="234"/>
      <c r="F4" s="234"/>
      <c r="G4" s="234"/>
      <c r="H4" s="234"/>
      <c r="I4" s="312"/>
      <c r="J4" s="312"/>
      <c r="K4" s="312"/>
      <c r="L4" s="312"/>
      <c r="M4" s="312"/>
      <c r="N4" s="312"/>
      <c r="O4" s="312"/>
      <c r="P4" s="312"/>
      <c r="Q4" s="312"/>
      <c r="R4" s="312"/>
      <c r="S4" s="312"/>
    </row>
    <row r="5" spans="1:20" ht="14.25" customHeight="1" x14ac:dyDescent="0.25">
      <c r="A5" s="197" t="s">
        <v>155</v>
      </c>
      <c r="B5" s="197"/>
      <c r="C5" s="197"/>
      <c r="D5" s="197"/>
      <c r="E5" s="197"/>
      <c r="F5" s="234"/>
      <c r="G5" s="234"/>
      <c r="H5" s="234"/>
      <c r="I5" s="234"/>
      <c r="J5" s="234"/>
      <c r="K5" s="234"/>
      <c r="L5" s="234"/>
      <c r="M5" s="234"/>
      <c r="N5" s="234"/>
      <c r="O5" s="234"/>
      <c r="P5" s="234"/>
      <c r="Q5" s="198"/>
    </row>
    <row r="6" spans="1:20" ht="14.25" customHeight="1" x14ac:dyDescent="0.25">
      <c r="A6" s="199" t="s">
        <v>156</v>
      </c>
      <c r="B6" s="199"/>
      <c r="C6" s="199"/>
      <c r="D6" s="199"/>
      <c r="E6" s="199"/>
      <c r="F6" s="199"/>
      <c r="G6" s="199"/>
      <c r="H6" s="199"/>
      <c r="I6" s="199"/>
      <c r="J6" s="199"/>
      <c r="K6" s="199"/>
      <c r="L6" s="199"/>
      <c r="M6" s="199"/>
      <c r="N6" s="199"/>
      <c r="O6" s="199"/>
      <c r="P6" s="199"/>
      <c r="Q6" s="200"/>
    </row>
    <row r="7" spans="1:20" ht="15.75" customHeight="1" x14ac:dyDescent="0.25">
      <c r="A7" s="201" t="s">
        <v>55</v>
      </c>
      <c r="B7" s="317" t="s">
        <v>194</v>
      </c>
      <c r="C7" s="237" t="s">
        <v>193</v>
      </c>
      <c r="D7" s="319" t="s">
        <v>69</v>
      </c>
      <c r="E7" s="315" t="s">
        <v>56</v>
      </c>
      <c r="F7" s="321" t="s">
        <v>148</v>
      </c>
      <c r="G7" s="322"/>
      <c r="H7" s="322"/>
      <c r="I7" s="323" t="s">
        <v>192</v>
      </c>
      <c r="J7" s="324"/>
      <c r="K7" s="324"/>
      <c r="L7" s="324"/>
      <c r="M7" s="324"/>
      <c r="N7" s="324"/>
      <c r="O7" s="324"/>
      <c r="P7" s="324"/>
      <c r="Q7" s="325"/>
      <c r="R7" s="313" t="s">
        <v>196</v>
      </c>
      <c r="S7" s="314"/>
    </row>
    <row r="8" spans="1:20" ht="102.75" customHeight="1" x14ac:dyDescent="0.25">
      <c r="A8" s="202"/>
      <c r="B8" s="318"/>
      <c r="C8" s="236"/>
      <c r="D8" s="320"/>
      <c r="E8" s="316"/>
      <c r="F8" s="91" t="s">
        <v>190</v>
      </c>
      <c r="G8" s="91" t="s">
        <v>191</v>
      </c>
      <c r="H8" s="106" t="s">
        <v>70</v>
      </c>
      <c r="I8" s="92" t="s">
        <v>149</v>
      </c>
      <c r="J8" s="92" t="s">
        <v>150</v>
      </c>
      <c r="K8" s="92" t="s">
        <v>151</v>
      </c>
      <c r="L8" s="92" t="s">
        <v>152</v>
      </c>
      <c r="M8" s="92" t="s">
        <v>84</v>
      </c>
      <c r="N8" s="92" t="s">
        <v>157</v>
      </c>
      <c r="O8" s="92" t="s">
        <v>85</v>
      </c>
      <c r="P8" s="92" t="s">
        <v>87</v>
      </c>
      <c r="Q8" s="240" t="s">
        <v>153</v>
      </c>
      <c r="R8" s="239" t="s">
        <v>197</v>
      </c>
      <c r="S8" s="245" t="s">
        <v>198</v>
      </c>
    </row>
    <row r="9" spans="1:20" ht="15" customHeight="1" x14ac:dyDescent="0.25">
      <c r="A9" s="203"/>
      <c r="B9" s="204" t="s">
        <v>154</v>
      </c>
      <c r="C9" s="204" t="s">
        <v>154</v>
      </c>
      <c r="D9" s="205" t="s">
        <v>154</v>
      </c>
      <c r="E9" s="205" t="s">
        <v>154</v>
      </c>
      <c r="F9" s="205" t="s">
        <v>154</v>
      </c>
      <c r="G9" s="205" t="s">
        <v>154</v>
      </c>
      <c r="H9" s="206" t="s">
        <v>154</v>
      </c>
      <c r="I9" s="205" t="s">
        <v>154</v>
      </c>
      <c r="J9" s="205" t="s">
        <v>154</v>
      </c>
      <c r="K9" s="205" t="s">
        <v>154</v>
      </c>
      <c r="L9" s="205" t="s">
        <v>154</v>
      </c>
      <c r="M9" s="205" t="s">
        <v>154</v>
      </c>
      <c r="N9" s="205" t="s">
        <v>154</v>
      </c>
      <c r="O9" s="205" t="s">
        <v>154</v>
      </c>
      <c r="P9" s="205" t="s">
        <v>154</v>
      </c>
      <c r="Q9" s="204" t="s">
        <v>154</v>
      </c>
      <c r="R9" s="248" t="s">
        <v>154</v>
      </c>
      <c r="S9" s="249" t="s">
        <v>154</v>
      </c>
    </row>
    <row r="10" spans="1:20" x14ac:dyDescent="0.25">
      <c r="A10" s="207" t="s">
        <v>57</v>
      </c>
      <c r="B10" s="208" t="s">
        <v>195</v>
      </c>
      <c r="C10" s="208"/>
      <c r="D10" s="209" t="s">
        <v>71</v>
      </c>
      <c r="E10" s="210">
        <v>1</v>
      </c>
      <c r="F10" s="93">
        <v>2080</v>
      </c>
      <c r="G10" s="94">
        <v>75000</v>
      </c>
      <c r="H10" s="107">
        <f>G10/F10</f>
        <v>36.057692307692307</v>
      </c>
      <c r="I10" s="95">
        <v>5737.5</v>
      </c>
      <c r="J10" s="95">
        <v>42</v>
      </c>
      <c r="K10" s="95">
        <v>112</v>
      </c>
      <c r="L10" s="95">
        <v>1850</v>
      </c>
      <c r="M10" s="95">
        <v>5400</v>
      </c>
      <c r="N10" s="95">
        <v>240</v>
      </c>
      <c r="O10" s="95">
        <v>2250</v>
      </c>
      <c r="P10" s="95">
        <v>240</v>
      </c>
      <c r="Q10" s="241">
        <f>IF(SUM(I10:P10)&gt;0, SUM(I10:P10), "")</f>
        <v>15871.5</v>
      </c>
      <c r="R10" s="246">
        <v>0.55000000000000004</v>
      </c>
      <c r="S10" s="247">
        <v>0.45</v>
      </c>
    </row>
    <row r="11" spans="1:20" x14ac:dyDescent="0.25">
      <c r="A11" s="126">
        <v>1</v>
      </c>
      <c r="B11" s="70"/>
      <c r="C11" s="70"/>
      <c r="D11" s="96"/>
      <c r="E11" s="66"/>
      <c r="F11" s="66"/>
      <c r="G11" s="71"/>
      <c r="H11" s="162" t="str">
        <f t="shared" ref="H11:H42" si="0">IF(AND(ISNUMBER(F11),ISNUMBER(G11)),G11/F11,"")</f>
        <v/>
      </c>
      <c r="I11" s="97"/>
      <c r="J11" s="97"/>
      <c r="K11" s="97"/>
      <c r="L11" s="97"/>
      <c r="M11" s="97"/>
      <c r="N11" s="97"/>
      <c r="O11" s="97"/>
      <c r="P11" s="97"/>
      <c r="Q11" s="242" t="str">
        <f>IF(SUM(I11:P11)&gt;0, SUM(I11:P11), "")</f>
        <v/>
      </c>
      <c r="R11" s="286"/>
      <c r="S11" s="287"/>
      <c r="T11" s="235" t="str">
        <f>IF(AND(B11&lt;&gt;"",SUM(R11:S11)=0),"Error: time has not been allocated",IF(AND(SUM(R11:S11)&gt;0,SUM(R11:S11)&lt;&gt;1),"Error: allocation of time does not equal 100%",""))</f>
        <v/>
      </c>
    </row>
    <row r="12" spans="1:20" x14ac:dyDescent="0.25">
      <c r="A12" s="126">
        <v>2</v>
      </c>
      <c r="B12" s="70"/>
      <c r="C12" s="70"/>
      <c r="D12" s="96"/>
      <c r="E12" s="66"/>
      <c r="F12" s="66"/>
      <c r="G12" s="71"/>
      <c r="H12" s="162" t="str">
        <f t="shared" si="0"/>
        <v/>
      </c>
      <c r="I12" s="97"/>
      <c r="J12" s="97"/>
      <c r="K12" s="97"/>
      <c r="L12" s="97"/>
      <c r="M12" s="97"/>
      <c r="N12" s="97"/>
      <c r="O12" s="97"/>
      <c r="P12" s="97"/>
      <c r="Q12" s="242" t="str">
        <f t="shared" ref="Q12:Q62" si="1">IF(SUM(I12:P12)&gt;0, SUM(I12:P12), "")</f>
        <v/>
      </c>
      <c r="R12" s="286"/>
      <c r="S12" s="287"/>
      <c r="T12" s="235" t="str">
        <f t="shared" ref="T12:T65" si="2">IF(AND(B12&lt;&gt;"",SUM(R12:S12)=0),"Error: time has not been allocated",IF(AND(SUM(R12:S12)&gt;0,SUM(R12:S12)&lt;&gt;1),"Error: allocation of time does not equal 100%",""))</f>
        <v/>
      </c>
    </row>
    <row r="13" spans="1:20" x14ac:dyDescent="0.25">
      <c r="A13" s="126">
        <v>3</v>
      </c>
      <c r="B13" s="70"/>
      <c r="C13" s="70"/>
      <c r="D13" s="96"/>
      <c r="E13" s="66"/>
      <c r="F13" s="66"/>
      <c r="G13" s="71"/>
      <c r="H13" s="162" t="str">
        <f t="shared" si="0"/>
        <v/>
      </c>
      <c r="I13" s="97"/>
      <c r="J13" s="97"/>
      <c r="K13" s="97"/>
      <c r="L13" s="97"/>
      <c r="M13" s="97"/>
      <c r="N13" s="97"/>
      <c r="O13" s="97"/>
      <c r="P13" s="97"/>
      <c r="Q13" s="242" t="str">
        <f t="shared" si="1"/>
        <v/>
      </c>
      <c r="R13" s="286"/>
      <c r="S13" s="287"/>
      <c r="T13" s="235" t="str">
        <f t="shared" si="2"/>
        <v/>
      </c>
    </row>
    <row r="14" spans="1:20" x14ac:dyDescent="0.25">
      <c r="A14" s="126">
        <v>4</v>
      </c>
      <c r="B14" s="70"/>
      <c r="C14" s="70"/>
      <c r="D14" s="96"/>
      <c r="E14" s="66"/>
      <c r="F14" s="66"/>
      <c r="G14" s="71"/>
      <c r="H14" s="162" t="str">
        <f t="shared" si="0"/>
        <v/>
      </c>
      <c r="I14" s="97"/>
      <c r="J14" s="97"/>
      <c r="K14" s="97"/>
      <c r="L14" s="97"/>
      <c r="M14" s="97"/>
      <c r="N14" s="97"/>
      <c r="O14" s="97"/>
      <c r="P14" s="97"/>
      <c r="Q14" s="242" t="str">
        <f t="shared" si="1"/>
        <v/>
      </c>
      <c r="R14" s="286"/>
      <c r="S14" s="287"/>
      <c r="T14" s="235" t="str">
        <f t="shared" si="2"/>
        <v/>
      </c>
    </row>
    <row r="15" spans="1:20" x14ac:dyDescent="0.25">
      <c r="A15" s="126">
        <v>5</v>
      </c>
      <c r="B15" s="70"/>
      <c r="C15" s="70"/>
      <c r="D15" s="96"/>
      <c r="E15" s="66"/>
      <c r="F15" s="66"/>
      <c r="G15" s="71"/>
      <c r="H15" s="162" t="str">
        <f t="shared" si="0"/>
        <v/>
      </c>
      <c r="I15" s="97"/>
      <c r="J15" s="97"/>
      <c r="K15" s="97"/>
      <c r="L15" s="97"/>
      <c r="M15" s="97"/>
      <c r="N15" s="97"/>
      <c r="O15" s="97"/>
      <c r="P15" s="97"/>
      <c r="Q15" s="242" t="str">
        <f t="shared" si="1"/>
        <v/>
      </c>
      <c r="R15" s="286"/>
      <c r="S15" s="287"/>
      <c r="T15" s="235" t="str">
        <f t="shared" si="2"/>
        <v/>
      </c>
    </row>
    <row r="16" spans="1:20" x14ac:dyDescent="0.25">
      <c r="A16" s="126">
        <v>6</v>
      </c>
      <c r="B16" s="70"/>
      <c r="C16" s="70"/>
      <c r="D16" s="96"/>
      <c r="E16" s="66"/>
      <c r="F16" s="66"/>
      <c r="G16" s="71"/>
      <c r="H16" s="162" t="str">
        <f t="shared" si="0"/>
        <v/>
      </c>
      <c r="I16" s="97"/>
      <c r="J16" s="97"/>
      <c r="K16" s="97"/>
      <c r="L16" s="97"/>
      <c r="M16" s="97"/>
      <c r="N16" s="97"/>
      <c r="O16" s="97"/>
      <c r="P16" s="97"/>
      <c r="Q16" s="242" t="str">
        <f t="shared" si="1"/>
        <v/>
      </c>
      <c r="R16" s="286"/>
      <c r="S16" s="287"/>
      <c r="T16" s="235" t="str">
        <f t="shared" si="2"/>
        <v/>
      </c>
    </row>
    <row r="17" spans="1:20" x14ac:dyDescent="0.25">
      <c r="A17" s="126">
        <v>7</v>
      </c>
      <c r="B17" s="70"/>
      <c r="C17" s="70"/>
      <c r="D17" s="96"/>
      <c r="E17" s="66"/>
      <c r="F17" s="66"/>
      <c r="G17" s="71"/>
      <c r="H17" s="162" t="str">
        <f t="shared" si="0"/>
        <v/>
      </c>
      <c r="I17" s="97"/>
      <c r="J17" s="97"/>
      <c r="K17" s="97"/>
      <c r="L17" s="97"/>
      <c r="M17" s="97"/>
      <c r="N17" s="97"/>
      <c r="O17" s="97"/>
      <c r="P17" s="97"/>
      <c r="Q17" s="242" t="str">
        <f t="shared" si="1"/>
        <v/>
      </c>
      <c r="R17" s="286"/>
      <c r="S17" s="287"/>
      <c r="T17" s="235" t="str">
        <f t="shared" si="2"/>
        <v/>
      </c>
    </row>
    <row r="18" spans="1:20" x14ac:dyDescent="0.25">
      <c r="A18" s="126">
        <v>8</v>
      </c>
      <c r="B18" s="70"/>
      <c r="C18" s="70"/>
      <c r="D18" s="96"/>
      <c r="E18" s="66"/>
      <c r="F18" s="66"/>
      <c r="G18" s="71"/>
      <c r="H18" s="162" t="str">
        <f t="shared" si="0"/>
        <v/>
      </c>
      <c r="I18" s="97"/>
      <c r="J18" s="97"/>
      <c r="K18" s="97"/>
      <c r="L18" s="97"/>
      <c r="M18" s="97"/>
      <c r="N18" s="97"/>
      <c r="O18" s="97"/>
      <c r="P18" s="97"/>
      <c r="Q18" s="242" t="str">
        <f t="shared" si="1"/>
        <v/>
      </c>
      <c r="R18" s="286"/>
      <c r="S18" s="287"/>
      <c r="T18" s="235" t="str">
        <f t="shared" si="2"/>
        <v/>
      </c>
    </row>
    <row r="19" spans="1:20" x14ac:dyDescent="0.25">
      <c r="A19" s="126">
        <v>9</v>
      </c>
      <c r="B19" s="70"/>
      <c r="C19" s="70"/>
      <c r="D19" s="96"/>
      <c r="E19" s="66"/>
      <c r="F19" s="66"/>
      <c r="G19" s="71"/>
      <c r="H19" s="162" t="str">
        <f t="shared" si="0"/>
        <v/>
      </c>
      <c r="I19" s="97"/>
      <c r="J19" s="97"/>
      <c r="K19" s="97"/>
      <c r="L19" s="97"/>
      <c r="M19" s="97"/>
      <c r="N19" s="97"/>
      <c r="O19" s="97"/>
      <c r="P19" s="97"/>
      <c r="Q19" s="242" t="str">
        <f t="shared" si="1"/>
        <v/>
      </c>
      <c r="R19" s="286"/>
      <c r="S19" s="287"/>
      <c r="T19" s="235" t="str">
        <f t="shared" si="2"/>
        <v/>
      </c>
    </row>
    <row r="20" spans="1:20" x14ac:dyDescent="0.25">
      <c r="A20" s="126">
        <v>10</v>
      </c>
      <c r="B20" s="70"/>
      <c r="C20" s="70"/>
      <c r="D20" s="96"/>
      <c r="E20" s="66"/>
      <c r="F20" s="66"/>
      <c r="G20" s="71"/>
      <c r="H20" s="162" t="str">
        <f t="shared" si="0"/>
        <v/>
      </c>
      <c r="I20" s="97"/>
      <c r="J20" s="97"/>
      <c r="K20" s="97"/>
      <c r="L20" s="97"/>
      <c r="M20" s="97"/>
      <c r="N20" s="97"/>
      <c r="O20" s="97"/>
      <c r="P20" s="97"/>
      <c r="Q20" s="242" t="str">
        <f t="shared" si="1"/>
        <v/>
      </c>
      <c r="R20" s="286"/>
      <c r="S20" s="287"/>
      <c r="T20" s="235" t="str">
        <f t="shared" si="2"/>
        <v/>
      </c>
    </row>
    <row r="21" spans="1:20" x14ac:dyDescent="0.25">
      <c r="A21" s="126">
        <v>11</v>
      </c>
      <c r="B21" s="70"/>
      <c r="C21" s="70"/>
      <c r="D21" s="96"/>
      <c r="E21" s="66"/>
      <c r="F21" s="66"/>
      <c r="G21" s="71"/>
      <c r="H21" s="162" t="str">
        <f t="shared" si="0"/>
        <v/>
      </c>
      <c r="I21" s="97"/>
      <c r="J21" s="97"/>
      <c r="K21" s="97"/>
      <c r="L21" s="97"/>
      <c r="M21" s="97"/>
      <c r="N21" s="97"/>
      <c r="O21" s="97"/>
      <c r="P21" s="97"/>
      <c r="Q21" s="242" t="str">
        <f t="shared" si="1"/>
        <v/>
      </c>
      <c r="R21" s="286"/>
      <c r="S21" s="287"/>
      <c r="T21" s="235" t="str">
        <f t="shared" si="2"/>
        <v/>
      </c>
    </row>
    <row r="22" spans="1:20" x14ac:dyDescent="0.25">
      <c r="A22" s="126">
        <v>12</v>
      </c>
      <c r="B22" s="70"/>
      <c r="C22" s="70"/>
      <c r="D22" s="96"/>
      <c r="E22" s="66"/>
      <c r="F22" s="66"/>
      <c r="G22" s="71"/>
      <c r="H22" s="162" t="str">
        <f t="shared" si="0"/>
        <v/>
      </c>
      <c r="I22" s="97"/>
      <c r="J22" s="97"/>
      <c r="K22" s="97"/>
      <c r="L22" s="97"/>
      <c r="M22" s="97"/>
      <c r="N22" s="97"/>
      <c r="O22" s="97"/>
      <c r="P22" s="97"/>
      <c r="Q22" s="242" t="str">
        <f t="shared" si="1"/>
        <v/>
      </c>
      <c r="R22" s="286"/>
      <c r="S22" s="287"/>
      <c r="T22" s="235" t="str">
        <f t="shared" si="2"/>
        <v/>
      </c>
    </row>
    <row r="23" spans="1:20" x14ac:dyDescent="0.25">
      <c r="A23" s="126">
        <v>13</v>
      </c>
      <c r="B23" s="70"/>
      <c r="C23" s="70"/>
      <c r="D23" s="96"/>
      <c r="E23" s="66"/>
      <c r="F23" s="66"/>
      <c r="G23" s="71"/>
      <c r="H23" s="162" t="str">
        <f t="shared" si="0"/>
        <v/>
      </c>
      <c r="I23" s="97"/>
      <c r="J23" s="97"/>
      <c r="K23" s="97"/>
      <c r="L23" s="97"/>
      <c r="M23" s="97"/>
      <c r="N23" s="97"/>
      <c r="O23" s="97"/>
      <c r="P23" s="97"/>
      <c r="Q23" s="242" t="str">
        <f t="shared" si="1"/>
        <v/>
      </c>
      <c r="R23" s="286"/>
      <c r="S23" s="287"/>
      <c r="T23" s="235" t="str">
        <f t="shared" si="2"/>
        <v/>
      </c>
    </row>
    <row r="24" spans="1:20" x14ac:dyDescent="0.25">
      <c r="A24" s="126">
        <v>14</v>
      </c>
      <c r="B24" s="70"/>
      <c r="C24" s="70"/>
      <c r="D24" s="96"/>
      <c r="E24" s="66"/>
      <c r="F24" s="66"/>
      <c r="G24" s="71"/>
      <c r="H24" s="162" t="str">
        <f t="shared" si="0"/>
        <v/>
      </c>
      <c r="I24" s="97"/>
      <c r="J24" s="97"/>
      <c r="K24" s="97"/>
      <c r="L24" s="97"/>
      <c r="M24" s="97"/>
      <c r="N24" s="97"/>
      <c r="O24" s="97"/>
      <c r="P24" s="97"/>
      <c r="Q24" s="242" t="str">
        <f t="shared" si="1"/>
        <v/>
      </c>
      <c r="R24" s="286"/>
      <c r="S24" s="287"/>
      <c r="T24" s="235" t="str">
        <f t="shared" si="2"/>
        <v/>
      </c>
    </row>
    <row r="25" spans="1:20" x14ac:dyDescent="0.25">
      <c r="A25" s="126">
        <v>15</v>
      </c>
      <c r="B25" s="70"/>
      <c r="C25" s="70"/>
      <c r="D25" s="96"/>
      <c r="E25" s="66"/>
      <c r="F25" s="66"/>
      <c r="G25" s="71"/>
      <c r="H25" s="162" t="str">
        <f t="shared" si="0"/>
        <v/>
      </c>
      <c r="I25" s="97"/>
      <c r="J25" s="97"/>
      <c r="K25" s="97"/>
      <c r="L25" s="97"/>
      <c r="M25" s="97"/>
      <c r="N25" s="97"/>
      <c r="O25" s="97"/>
      <c r="P25" s="97"/>
      <c r="Q25" s="242" t="str">
        <f t="shared" si="1"/>
        <v/>
      </c>
      <c r="R25" s="286"/>
      <c r="S25" s="287"/>
      <c r="T25" s="235" t="str">
        <f t="shared" si="2"/>
        <v/>
      </c>
    </row>
    <row r="26" spans="1:20" x14ac:dyDescent="0.25">
      <c r="A26" s="126">
        <v>16</v>
      </c>
      <c r="B26" s="70"/>
      <c r="C26" s="70"/>
      <c r="D26" s="96"/>
      <c r="E26" s="66"/>
      <c r="F26" s="66"/>
      <c r="G26" s="71"/>
      <c r="H26" s="162" t="str">
        <f t="shared" si="0"/>
        <v/>
      </c>
      <c r="I26" s="97"/>
      <c r="J26" s="97"/>
      <c r="K26" s="97"/>
      <c r="L26" s="97"/>
      <c r="M26" s="97"/>
      <c r="N26" s="97"/>
      <c r="O26" s="97"/>
      <c r="P26" s="97"/>
      <c r="Q26" s="242" t="str">
        <f t="shared" si="1"/>
        <v/>
      </c>
      <c r="R26" s="286"/>
      <c r="S26" s="287"/>
      <c r="T26" s="235" t="str">
        <f t="shared" si="2"/>
        <v/>
      </c>
    </row>
    <row r="27" spans="1:20" x14ac:dyDescent="0.25">
      <c r="A27" s="126">
        <v>17</v>
      </c>
      <c r="B27" s="70"/>
      <c r="C27" s="70"/>
      <c r="D27" s="96"/>
      <c r="E27" s="66"/>
      <c r="F27" s="66"/>
      <c r="G27" s="71"/>
      <c r="H27" s="162" t="str">
        <f t="shared" si="0"/>
        <v/>
      </c>
      <c r="I27" s="97"/>
      <c r="J27" s="97"/>
      <c r="K27" s="97"/>
      <c r="L27" s="97"/>
      <c r="M27" s="97"/>
      <c r="N27" s="97"/>
      <c r="O27" s="97"/>
      <c r="P27" s="97"/>
      <c r="Q27" s="242" t="str">
        <f t="shared" si="1"/>
        <v/>
      </c>
      <c r="R27" s="286"/>
      <c r="S27" s="287"/>
      <c r="T27" s="235" t="str">
        <f t="shared" si="2"/>
        <v/>
      </c>
    </row>
    <row r="28" spans="1:20" x14ac:dyDescent="0.25">
      <c r="A28" s="126">
        <v>18</v>
      </c>
      <c r="B28" s="70"/>
      <c r="C28" s="70"/>
      <c r="D28" s="96"/>
      <c r="E28" s="66"/>
      <c r="F28" s="66"/>
      <c r="G28" s="71"/>
      <c r="H28" s="162" t="str">
        <f t="shared" si="0"/>
        <v/>
      </c>
      <c r="I28" s="97"/>
      <c r="J28" s="97"/>
      <c r="K28" s="97"/>
      <c r="L28" s="97"/>
      <c r="M28" s="97"/>
      <c r="N28" s="97"/>
      <c r="O28" s="97"/>
      <c r="P28" s="97"/>
      <c r="Q28" s="242" t="str">
        <f t="shared" si="1"/>
        <v/>
      </c>
      <c r="R28" s="286"/>
      <c r="S28" s="287"/>
      <c r="T28" s="235" t="str">
        <f t="shared" si="2"/>
        <v/>
      </c>
    </row>
    <row r="29" spans="1:20" x14ac:dyDescent="0.25">
      <c r="A29" s="126">
        <v>19</v>
      </c>
      <c r="B29" s="70"/>
      <c r="C29" s="70"/>
      <c r="D29" s="96"/>
      <c r="E29" s="66"/>
      <c r="F29" s="66"/>
      <c r="G29" s="71"/>
      <c r="H29" s="162" t="str">
        <f t="shared" si="0"/>
        <v/>
      </c>
      <c r="I29" s="97"/>
      <c r="J29" s="97"/>
      <c r="K29" s="97"/>
      <c r="L29" s="97"/>
      <c r="M29" s="97"/>
      <c r="N29" s="97"/>
      <c r="O29" s="97"/>
      <c r="P29" s="97"/>
      <c r="Q29" s="242" t="str">
        <f t="shared" si="1"/>
        <v/>
      </c>
      <c r="R29" s="286"/>
      <c r="S29" s="287"/>
      <c r="T29" s="235" t="str">
        <f t="shared" si="2"/>
        <v/>
      </c>
    </row>
    <row r="30" spans="1:20" x14ac:dyDescent="0.25">
      <c r="A30" s="126">
        <v>20</v>
      </c>
      <c r="B30" s="70"/>
      <c r="C30" s="70"/>
      <c r="D30" s="96"/>
      <c r="E30" s="66"/>
      <c r="F30" s="66"/>
      <c r="G30" s="71"/>
      <c r="H30" s="162" t="str">
        <f t="shared" si="0"/>
        <v/>
      </c>
      <c r="I30" s="97"/>
      <c r="J30" s="97"/>
      <c r="K30" s="97"/>
      <c r="L30" s="97"/>
      <c r="M30" s="97"/>
      <c r="N30" s="97"/>
      <c r="O30" s="97"/>
      <c r="P30" s="97"/>
      <c r="Q30" s="242" t="str">
        <f t="shared" si="1"/>
        <v/>
      </c>
      <c r="R30" s="286"/>
      <c r="S30" s="287"/>
      <c r="T30" s="235" t="str">
        <f t="shared" si="2"/>
        <v/>
      </c>
    </row>
    <row r="31" spans="1:20" x14ac:dyDescent="0.25">
      <c r="A31" s="126">
        <v>21</v>
      </c>
      <c r="B31" s="70"/>
      <c r="C31" s="70"/>
      <c r="D31" s="96"/>
      <c r="E31" s="66"/>
      <c r="F31" s="66"/>
      <c r="G31" s="71"/>
      <c r="H31" s="162" t="str">
        <f t="shared" si="0"/>
        <v/>
      </c>
      <c r="I31" s="97"/>
      <c r="J31" s="97"/>
      <c r="K31" s="97"/>
      <c r="L31" s="97"/>
      <c r="M31" s="97"/>
      <c r="N31" s="97"/>
      <c r="O31" s="97"/>
      <c r="P31" s="97"/>
      <c r="Q31" s="242" t="str">
        <f t="shared" si="1"/>
        <v/>
      </c>
      <c r="R31" s="286"/>
      <c r="S31" s="287"/>
      <c r="T31" s="235" t="str">
        <f t="shared" si="2"/>
        <v/>
      </c>
    </row>
    <row r="32" spans="1:20" x14ac:dyDescent="0.25">
      <c r="A32" s="126">
        <v>22</v>
      </c>
      <c r="B32" s="70"/>
      <c r="C32" s="70"/>
      <c r="D32" s="96"/>
      <c r="E32" s="66"/>
      <c r="F32" s="66"/>
      <c r="G32" s="71"/>
      <c r="H32" s="162" t="str">
        <f t="shared" si="0"/>
        <v/>
      </c>
      <c r="I32" s="97"/>
      <c r="J32" s="97"/>
      <c r="K32" s="97"/>
      <c r="L32" s="97"/>
      <c r="M32" s="97"/>
      <c r="N32" s="97"/>
      <c r="O32" s="97"/>
      <c r="P32" s="97"/>
      <c r="Q32" s="242" t="str">
        <f t="shared" si="1"/>
        <v/>
      </c>
      <c r="R32" s="286"/>
      <c r="S32" s="287"/>
      <c r="T32" s="235" t="str">
        <f t="shared" si="2"/>
        <v/>
      </c>
    </row>
    <row r="33" spans="1:20" x14ac:dyDescent="0.25">
      <c r="A33" s="126">
        <v>23</v>
      </c>
      <c r="B33" s="70"/>
      <c r="C33" s="70"/>
      <c r="D33" s="96"/>
      <c r="E33" s="66"/>
      <c r="F33" s="66"/>
      <c r="G33" s="71"/>
      <c r="H33" s="162" t="str">
        <f t="shared" si="0"/>
        <v/>
      </c>
      <c r="I33" s="97"/>
      <c r="J33" s="97"/>
      <c r="K33" s="97"/>
      <c r="L33" s="97"/>
      <c r="M33" s="97"/>
      <c r="N33" s="97"/>
      <c r="O33" s="97"/>
      <c r="P33" s="97"/>
      <c r="Q33" s="242" t="str">
        <f t="shared" si="1"/>
        <v/>
      </c>
      <c r="R33" s="286"/>
      <c r="S33" s="287"/>
      <c r="T33" s="235" t="str">
        <f t="shared" si="2"/>
        <v/>
      </c>
    </row>
    <row r="34" spans="1:20" x14ac:dyDescent="0.25">
      <c r="A34" s="126">
        <v>24</v>
      </c>
      <c r="B34" s="70"/>
      <c r="C34" s="70"/>
      <c r="D34" s="96"/>
      <c r="E34" s="66"/>
      <c r="F34" s="66"/>
      <c r="G34" s="71"/>
      <c r="H34" s="162" t="str">
        <f t="shared" si="0"/>
        <v/>
      </c>
      <c r="I34" s="97"/>
      <c r="J34" s="97"/>
      <c r="K34" s="97"/>
      <c r="L34" s="97"/>
      <c r="M34" s="97"/>
      <c r="N34" s="97"/>
      <c r="O34" s="97"/>
      <c r="P34" s="97"/>
      <c r="Q34" s="242" t="str">
        <f t="shared" si="1"/>
        <v/>
      </c>
      <c r="R34" s="286"/>
      <c r="S34" s="287"/>
      <c r="T34" s="235" t="str">
        <f t="shared" si="2"/>
        <v/>
      </c>
    </row>
    <row r="35" spans="1:20" x14ac:dyDescent="0.25">
      <c r="A35" s="126">
        <v>25</v>
      </c>
      <c r="B35" s="70"/>
      <c r="C35" s="70"/>
      <c r="D35" s="96"/>
      <c r="E35" s="66"/>
      <c r="F35" s="66"/>
      <c r="G35" s="71"/>
      <c r="H35" s="162" t="str">
        <f t="shared" si="0"/>
        <v/>
      </c>
      <c r="I35" s="97"/>
      <c r="J35" s="97"/>
      <c r="K35" s="97"/>
      <c r="L35" s="97"/>
      <c r="M35" s="97"/>
      <c r="N35" s="97"/>
      <c r="O35" s="97"/>
      <c r="P35" s="97"/>
      <c r="Q35" s="242" t="str">
        <f t="shared" si="1"/>
        <v/>
      </c>
      <c r="R35" s="286"/>
      <c r="S35" s="287"/>
      <c r="T35" s="235" t="str">
        <f t="shared" si="2"/>
        <v/>
      </c>
    </row>
    <row r="36" spans="1:20" x14ac:dyDescent="0.25">
      <c r="A36" s="126">
        <v>26</v>
      </c>
      <c r="B36" s="70"/>
      <c r="C36" s="70"/>
      <c r="D36" s="96"/>
      <c r="E36" s="66"/>
      <c r="F36" s="66"/>
      <c r="G36" s="71"/>
      <c r="H36" s="162" t="str">
        <f t="shared" si="0"/>
        <v/>
      </c>
      <c r="I36" s="97"/>
      <c r="J36" s="97"/>
      <c r="K36" s="97"/>
      <c r="L36" s="97"/>
      <c r="M36" s="97"/>
      <c r="N36" s="97"/>
      <c r="O36" s="97"/>
      <c r="P36" s="97"/>
      <c r="Q36" s="242" t="str">
        <f>IF(SUM(I36:P36)&gt;0, SUM(I36:P36), "")</f>
        <v/>
      </c>
      <c r="R36" s="286"/>
      <c r="S36" s="287"/>
      <c r="T36" s="235" t="str">
        <f t="shared" si="2"/>
        <v/>
      </c>
    </row>
    <row r="37" spans="1:20" x14ac:dyDescent="0.25">
      <c r="A37" s="126">
        <v>27</v>
      </c>
      <c r="B37" s="70"/>
      <c r="C37" s="70"/>
      <c r="D37" s="96"/>
      <c r="E37" s="66"/>
      <c r="F37" s="66"/>
      <c r="G37" s="71"/>
      <c r="H37" s="162" t="str">
        <f t="shared" si="0"/>
        <v/>
      </c>
      <c r="I37" s="97"/>
      <c r="J37" s="97"/>
      <c r="K37" s="97"/>
      <c r="L37" s="97"/>
      <c r="M37" s="97"/>
      <c r="N37" s="97"/>
      <c r="O37" s="97"/>
      <c r="P37" s="97"/>
      <c r="Q37" s="242" t="str">
        <f>IF(SUM(I37:P37)&gt;0, SUM(I37:P37), "")</f>
        <v/>
      </c>
      <c r="R37" s="286"/>
      <c r="S37" s="287"/>
      <c r="T37" s="235" t="str">
        <f t="shared" si="2"/>
        <v/>
      </c>
    </row>
    <row r="38" spans="1:20" x14ac:dyDescent="0.25">
      <c r="A38" s="211">
        <v>28</v>
      </c>
      <c r="B38" s="100"/>
      <c r="C38" s="100"/>
      <c r="D38" s="101"/>
      <c r="E38" s="102"/>
      <c r="F38" s="102"/>
      <c r="G38" s="103"/>
      <c r="H38" s="163" t="str">
        <f t="shared" si="0"/>
        <v/>
      </c>
      <c r="I38" s="97"/>
      <c r="J38" s="97"/>
      <c r="K38" s="97"/>
      <c r="L38" s="97"/>
      <c r="M38" s="97"/>
      <c r="N38" s="97"/>
      <c r="O38" s="97"/>
      <c r="P38" s="97"/>
      <c r="Q38" s="243" t="str">
        <f t="shared" si="1"/>
        <v/>
      </c>
      <c r="R38" s="286"/>
      <c r="S38" s="287"/>
      <c r="T38" s="235" t="str">
        <f t="shared" si="2"/>
        <v/>
      </c>
    </row>
    <row r="39" spans="1:20" x14ac:dyDescent="0.25">
      <c r="A39" s="126">
        <v>29</v>
      </c>
      <c r="B39" s="70"/>
      <c r="C39" s="70"/>
      <c r="D39" s="96"/>
      <c r="E39" s="66"/>
      <c r="F39" s="66"/>
      <c r="G39" s="71"/>
      <c r="H39" s="162" t="str">
        <f t="shared" si="0"/>
        <v/>
      </c>
      <c r="I39" s="97"/>
      <c r="J39" s="97"/>
      <c r="K39" s="97"/>
      <c r="L39" s="97"/>
      <c r="M39" s="97"/>
      <c r="N39" s="97"/>
      <c r="O39" s="97"/>
      <c r="P39" s="97"/>
      <c r="Q39" s="242" t="str">
        <f t="shared" si="1"/>
        <v/>
      </c>
      <c r="R39" s="286"/>
      <c r="S39" s="287"/>
      <c r="T39" s="235" t="str">
        <f t="shared" si="2"/>
        <v/>
      </c>
    </row>
    <row r="40" spans="1:20" x14ac:dyDescent="0.25">
      <c r="A40" s="126">
        <v>30</v>
      </c>
      <c r="B40" s="70"/>
      <c r="C40" s="70"/>
      <c r="D40" s="96"/>
      <c r="E40" s="66"/>
      <c r="F40" s="66"/>
      <c r="G40" s="71"/>
      <c r="H40" s="162" t="str">
        <f t="shared" si="0"/>
        <v/>
      </c>
      <c r="I40" s="97"/>
      <c r="J40" s="97"/>
      <c r="K40" s="97"/>
      <c r="L40" s="97"/>
      <c r="M40" s="97"/>
      <c r="N40" s="97"/>
      <c r="O40" s="97"/>
      <c r="P40" s="97"/>
      <c r="Q40" s="242" t="str">
        <f t="shared" si="1"/>
        <v/>
      </c>
      <c r="R40" s="286"/>
      <c r="S40" s="287"/>
      <c r="T40" s="235" t="str">
        <f t="shared" si="2"/>
        <v/>
      </c>
    </row>
    <row r="41" spans="1:20" x14ac:dyDescent="0.25">
      <c r="A41" s="126">
        <v>31</v>
      </c>
      <c r="B41" s="70"/>
      <c r="C41" s="70"/>
      <c r="D41" s="96"/>
      <c r="E41" s="66"/>
      <c r="F41" s="66"/>
      <c r="G41" s="71"/>
      <c r="H41" s="162" t="str">
        <f t="shared" si="0"/>
        <v/>
      </c>
      <c r="I41" s="97"/>
      <c r="J41" s="97"/>
      <c r="K41" s="97"/>
      <c r="L41" s="97"/>
      <c r="M41" s="97"/>
      <c r="N41" s="97"/>
      <c r="O41" s="97"/>
      <c r="P41" s="97"/>
      <c r="Q41" s="242" t="str">
        <f t="shared" si="1"/>
        <v/>
      </c>
      <c r="R41" s="286"/>
      <c r="S41" s="287"/>
      <c r="T41" s="235" t="str">
        <f t="shared" si="2"/>
        <v/>
      </c>
    </row>
    <row r="42" spans="1:20" x14ac:dyDescent="0.25">
      <c r="A42" s="126">
        <v>32</v>
      </c>
      <c r="B42" s="70"/>
      <c r="C42" s="70"/>
      <c r="D42" s="96"/>
      <c r="E42" s="66"/>
      <c r="F42" s="66"/>
      <c r="G42" s="71"/>
      <c r="H42" s="162" t="str">
        <f t="shared" si="0"/>
        <v/>
      </c>
      <c r="I42" s="97"/>
      <c r="J42" s="97"/>
      <c r="K42" s="97"/>
      <c r="L42" s="97"/>
      <c r="M42" s="97"/>
      <c r="N42" s="97"/>
      <c r="O42" s="97"/>
      <c r="P42" s="97"/>
      <c r="Q42" s="242" t="str">
        <f t="shared" si="1"/>
        <v/>
      </c>
      <c r="R42" s="286"/>
      <c r="S42" s="287"/>
      <c r="T42" s="235" t="str">
        <f t="shared" si="2"/>
        <v/>
      </c>
    </row>
    <row r="43" spans="1:20" x14ac:dyDescent="0.25">
      <c r="A43" s="126">
        <v>33</v>
      </c>
      <c r="B43" s="70"/>
      <c r="C43" s="70"/>
      <c r="D43" s="96"/>
      <c r="E43" s="66"/>
      <c r="F43" s="66"/>
      <c r="G43" s="71"/>
      <c r="H43" s="162" t="str">
        <f t="shared" ref="H43:H65" si="3">IF(AND(ISNUMBER(F43),ISNUMBER(G43)),G43/F43,"")</f>
        <v/>
      </c>
      <c r="I43" s="97"/>
      <c r="J43" s="97"/>
      <c r="K43" s="97"/>
      <c r="L43" s="97"/>
      <c r="M43" s="97"/>
      <c r="N43" s="97"/>
      <c r="O43" s="97"/>
      <c r="P43" s="97"/>
      <c r="Q43" s="242" t="str">
        <f t="shared" si="1"/>
        <v/>
      </c>
      <c r="R43" s="286"/>
      <c r="S43" s="287"/>
      <c r="T43" s="235" t="str">
        <f t="shared" si="2"/>
        <v/>
      </c>
    </row>
    <row r="44" spans="1:20" x14ac:dyDescent="0.25">
      <c r="A44" s="126">
        <v>34</v>
      </c>
      <c r="B44" s="70"/>
      <c r="C44" s="70"/>
      <c r="D44" s="96"/>
      <c r="E44" s="66"/>
      <c r="F44" s="66"/>
      <c r="G44" s="71"/>
      <c r="H44" s="162" t="str">
        <f t="shared" si="3"/>
        <v/>
      </c>
      <c r="I44" s="97"/>
      <c r="J44" s="97"/>
      <c r="K44" s="97"/>
      <c r="L44" s="97"/>
      <c r="M44" s="97"/>
      <c r="N44" s="97"/>
      <c r="O44" s="97"/>
      <c r="P44" s="97"/>
      <c r="Q44" s="242" t="str">
        <f t="shared" si="1"/>
        <v/>
      </c>
      <c r="R44" s="286"/>
      <c r="S44" s="287"/>
      <c r="T44" s="235" t="str">
        <f t="shared" si="2"/>
        <v/>
      </c>
    </row>
    <row r="45" spans="1:20" x14ac:dyDescent="0.25">
      <c r="A45" s="126">
        <v>35</v>
      </c>
      <c r="B45" s="70"/>
      <c r="C45" s="70"/>
      <c r="D45" s="96"/>
      <c r="E45" s="66"/>
      <c r="F45" s="66"/>
      <c r="G45" s="71"/>
      <c r="H45" s="162" t="str">
        <f t="shared" si="3"/>
        <v/>
      </c>
      <c r="I45" s="97"/>
      <c r="J45" s="97"/>
      <c r="K45" s="97"/>
      <c r="L45" s="97"/>
      <c r="M45" s="97"/>
      <c r="N45" s="97"/>
      <c r="O45" s="97"/>
      <c r="P45" s="97"/>
      <c r="Q45" s="242" t="str">
        <f t="shared" si="1"/>
        <v/>
      </c>
      <c r="R45" s="286"/>
      <c r="S45" s="287"/>
      <c r="T45" s="235" t="str">
        <f t="shared" si="2"/>
        <v/>
      </c>
    </row>
    <row r="46" spans="1:20" x14ac:dyDescent="0.25">
      <c r="A46" s="126">
        <v>36</v>
      </c>
      <c r="B46" s="70"/>
      <c r="C46" s="70"/>
      <c r="D46" s="96"/>
      <c r="E46" s="66"/>
      <c r="F46" s="66"/>
      <c r="G46" s="71"/>
      <c r="H46" s="162" t="str">
        <f t="shared" si="3"/>
        <v/>
      </c>
      <c r="I46" s="97"/>
      <c r="J46" s="97"/>
      <c r="K46" s="97"/>
      <c r="L46" s="97"/>
      <c r="M46" s="97"/>
      <c r="N46" s="97"/>
      <c r="O46" s="97"/>
      <c r="P46" s="97"/>
      <c r="Q46" s="242" t="str">
        <f t="shared" si="1"/>
        <v/>
      </c>
      <c r="R46" s="286"/>
      <c r="S46" s="287"/>
      <c r="T46" s="235" t="str">
        <f t="shared" si="2"/>
        <v/>
      </c>
    </row>
    <row r="47" spans="1:20" x14ac:dyDescent="0.25">
      <c r="A47" s="126">
        <v>37</v>
      </c>
      <c r="B47" s="70"/>
      <c r="C47" s="70"/>
      <c r="D47" s="96"/>
      <c r="E47" s="66"/>
      <c r="F47" s="66"/>
      <c r="G47" s="71"/>
      <c r="H47" s="162" t="str">
        <f t="shared" si="3"/>
        <v/>
      </c>
      <c r="I47" s="97"/>
      <c r="J47" s="97"/>
      <c r="K47" s="97"/>
      <c r="L47" s="97"/>
      <c r="M47" s="97"/>
      <c r="N47" s="97"/>
      <c r="O47" s="97"/>
      <c r="P47" s="97"/>
      <c r="Q47" s="242" t="str">
        <f t="shared" si="1"/>
        <v/>
      </c>
      <c r="R47" s="286"/>
      <c r="S47" s="287"/>
      <c r="T47" s="235" t="str">
        <f t="shared" si="2"/>
        <v/>
      </c>
    </row>
    <row r="48" spans="1:20" x14ac:dyDescent="0.25">
      <c r="A48" s="126">
        <v>38</v>
      </c>
      <c r="B48" s="70"/>
      <c r="C48" s="70"/>
      <c r="D48" s="96"/>
      <c r="E48" s="66"/>
      <c r="F48" s="66"/>
      <c r="G48" s="71"/>
      <c r="H48" s="162" t="str">
        <f t="shared" si="3"/>
        <v/>
      </c>
      <c r="I48" s="97"/>
      <c r="J48" s="97"/>
      <c r="K48" s="97"/>
      <c r="L48" s="97"/>
      <c r="M48" s="97"/>
      <c r="N48" s="97"/>
      <c r="O48" s="97"/>
      <c r="P48" s="97"/>
      <c r="Q48" s="242" t="str">
        <f t="shared" si="1"/>
        <v/>
      </c>
      <c r="R48" s="286"/>
      <c r="S48" s="287"/>
      <c r="T48" s="235" t="str">
        <f t="shared" si="2"/>
        <v/>
      </c>
    </row>
    <row r="49" spans="1:20" x14ac:dyDescent="0.25">
      <c r="A49" s="126">
        <v>39</v>
      </c>
      <c r="B49" s="70"/>
      <c r="C49" s="70"/>
      <c r="D49" s="96"/>
      <c r="E49" s="66"/>
      <c r="F49" s="66"/>
      <c r="G49" s="71"/>
      <c r="H49" s="162" t="str">
        <f t="shared" si="3"/>
        <v/>
      </c>
      <c r="I49" s="97"/>
      <c r="J49" s="97"/>
      <c r="K49" s="97"/>
      <c r="L49" s="97"/>
      <c r="M49" s="97"/>
      <c r="N49" s="97"/>
      <c r="O49" s="97"/>
      <c r="P49" s="97"/>
      <c r="Q49" s="242" t="str">
        <f t="shared" si="1"/>
        <v/>
      </c>
      <c r="R49" s="286"/>
      <c r="S49" s="287"/>
      <c r="T49" s="235" t="str">
        <f t="shared" si="2"/>
        <v/>
      </c>
    </row>
    <row r="50" spans="1:20" x14ac:dyDescent="0.25">
      <c r="A50" s="126">
        <v>40</v>
      </c>
      <c r="B50" s="70"/>
      <c r="C50" s="70"/>
      <c r="D50" s="96"/>
      <c r="E50" s="66"/>
      <c r="F50" s="66"/>
      <c r="G50" s="71"/>
      <c r="H50" s="162" t="str">
        <f t="shared" si="3"/>
        <v/>
      </c>
      <c r="I50" s="97"/>
      <c r="J50" s="97"/>
      <c r="K50" s="97"/>
      <c r="L50" s="97"/>
      <c r="M50" s="97"/>
      <c r="N50" s="97"/>
      <c r="O50" s="97"/>
      <c r="P50" s="97"/>
      <c r="Q50" s="242" t="str">
        <f t="shared" si="1"/>
        <v/>
      </c>
      <c r="R50" s="286"/>
      <c r="S50" s="287"/>
      <c r="T50" s="235" t="str">
        <f t="shared" si="2"/>
        <v/>
      </c>
    </row>
    <row r="51" spans="1:20" x14ac:dyDescent="0.25">
      <c r="A51" s="126">
        <v>41</v>
      </c>
      <c r="B51" s="70"/>
      <c r="C51" s="70"/>
      <c r="D51" s="96"/>
      <c r="E51" s="66"/>
      <c r="F51" s="66"/>
      <c r="G51" s="71"/>
      <c r="H51" s="162" t="str">
        <f t="shared" si="3"/>
        <v/>
      </c>
      <c r="I51" s="97"/>
      <c r="J51" s="97"/>
      <c r="K51" s="97"/>
      <c r="L51" s="97"/>
      <c r="M51" s="97"/>
      <c r="N51" s="97"/>
      <c r="O51" s="97"/>
      <c r="P51" s="97"/>
      <c r="Q51" s="242" t="str">
        <f t="shared" si="1"/>
        <v/>
      </c>
      <c r="R51" s="286"/>
      <c r="S51" s="287"/>
      <c r="T51" s="235" t="str">
        <f t="shared" si="2"/>
        <v/>
      </c>
    </row>
    <row r="52" spans="1:20" x14ac:dyDescent="0.25">
      <c r="A52" s="126">
        <v>42</v>
      </c>
      <c r="B52" s="70"/>
      <c r="C52" s="70"/>
      <c r="D52" s="96"/>
      <c r="E52" s="66"/>
      <c r="F52" s="66"/>
      <c r="G52" s="71"/>
      <c r="H52" s="162" t="str">
        <f t="shared" si="3"/>
        <v/>
      </c>
      <c r="I52" s="97"/>
      <c r="J52" s="97"/>
      <c r="K52" s="97"/>
      <c r="L52" s="97"/>
      <c r="M52" s="97"/>
      <c r="N52" s="97"/>
      <c r="O52" s="97"/>
      <c r="P52" s="97"/>
      <c r="Q52" s="242" t="str">
        <f t="shared" si="1"/>
        <v/>
      </c>
      <c r="R52" s="286"/>
      <c r="S52" s="287"/>
      <c r="T52" s="235" t="str">
        <f t="shared" si="2"/>
        <v/>
      </c>
    </row>
    <row r="53" spans="1:20" x14ac:dyDescent="0.25">
      <c r="A53" s="126">
        <v>43</v>
      </c>
      <c r="B53" s="70"/>
      <c r="C53" s="70"/>
      <c r="D53" s="96"/>
      <c r="E53" s="66"/>
      <c r="F53" s="66"/>
      <c r="G53" s="71"/>
      <c r="H53" s="162" t="str">
        <f t="shared" si="3"/>
        <v/>
      </c>
      <c r="I53" s="97"/>
      <c r="J53" s="97"/>
      <c r="K53" s="97"/>
      <c r="L53" s="97"/>
      <c r="M53" s="97"/>
      <c r="N53" s="97"/>
      <c r="O53" s="97"/>
      <c r="P53" s="97"/>
      <c r="Q53" s="242" t="str">
        <f t="shared" si="1"/>
        <v/>
      </c>
      <c r="R53" s="286"/>
      <c r="S53" s="287"/>
      <c r="T53" s="235" t="str">
        <f t="shared" si="2"/>
        <v/>
      </c>
    </row>
    <row r="54" spans="1:20" x14ac:dyDescent="0.25">
      <c r="A54" s="126">
        <v>44</v>
      </c>
      <c r="B54" s="70"/>
      <c r="C54" s="70"/>
      <c r="D54" s="96"/>
      <c r="E54" s="66"/>
      <c r="F54" s="66"/>
      <c r="G54" s="71"/>
      <c r="H54" s="162" t="str">
        <f t="shared" si="3"/>
        <v/>
      </c>
      <c r="I54" s="97"/>
      <c r="J54" s="97"/>
      <c r="K54" s="97"/>
      <c r="L54" s="97"/>
      <c r="M54" s="97"/>
      <c r="N54" s="97"/>
      <c r="O54" s="97"/>
      <c r="P54" s="97"/>
      <c r="Q54" s="242" t="str">
        <f t="shared" si="1"/>
        <v/>
      </c>
      <c r="R54" s="286"/>
      <c r="S54" s="287"/>
      <c r="T54" s="235" t="str">
        <f t="shared" si="2"/>
        <v/>
      </c>
    </row>
    <row r="55" spans="1:20" x14ac:dyDescent="0.25">
      <c r="A55" s="126">
        <v>45</v>
      </c>
      <c r="B55" s="70"/>
      <c r="C55" s="70"/>
      <c r="D55" s="96"/>
      <c r="E55" s="66"/>
      <c r="F55" s="66"/>
      <c r="G55" s="71"/>
      <c r="H55" s="162" t="str">
        <f t="shared" si="3"/>
        <v/>
      </c>
      <c r="I55" s="97"/>
      <c r="J55" s="97"/>
      <c r="K55" s="97"/>
      <c r="L55" s="97"/>
      <c r="M55" s="97"/>
      <c r="N55" s="97"/>
      <c r="O55" s="97"/>
      <c r="P55" s="97"/>
      <c r="Q55" s="242" t="str">
        <f t="shared" si="1"/>
        <v/>
      </c>
      <c r="R55" s="286"/>
      <c r="S55" s="287"/>
      <c r="T55" s="235" t="str">
        <f t="shared" si="2"/>
        <v/>
      </c>
    </row>
    <row r="56" spans="1:20" x14ac:dyDescent="0.25">
      <c r="A56" s="126">
        <v>46</v>
      </c>
      <c r="B56" s="70"/>
      <c r="C56" s="70"/>
      <c r="D56" s="96"/>
      <c r="E56" s="66"/>
      <c r="F56" s="66"/>
      <c r="G56" s="71"/>
      <c r="H56" s="162" t="str">
        <f t="shared" si="3"/>
        <v/>
      </c>
      <c r="I56" s="97"/>
      <c r="J56" s="97"/>
      <c r="K56" s="97"/>
      <c r="L56" s="97"/>
      <c r="M56" s="97"/>
      <c r="N56" s="97"/>
      <c r="O56" s="97"/>
      <c r="P56" s="97"/>
      <c r="Q56" s="242" t="str">
        <f t="shared" si="1"/>
        <v/>
      </c>
      <c r="R56" s="286"/>
      <c r="S56" s="287"/>
      <c r="T56" s="235" t="str">
        <f t="shared" si="2"/>
        <v/>
      </c>
    </row>
    <row r="57" spans="1:20" x14ac:dyDescent="0.25">
      <c r="A57" s="126">
        <v>47</v>
      </c>
      <c r="B57" s="70"/>
      <c r="C57" s="70"/>
      <c r="D57" s="96"/>
      <c r="E57" s="66"/>
      <c r="F57" s="66"/>
      <c r="G57" s="71"/>
      <c r="H57" s="162" t="str">
        <f t="shared" si="3"/>
        <v/>
      </c>
      <c r="I57" s="97"/>
      <c r="J57" s="97"/>
      <c r="K57" s="97"/>
      <c r="L57" s="97"/>
      <c r="M57" s="97"/>
      <c r="N57" s="97"/>
      <c r="O57" s="97"/>
      <c r="P57" s="97"/>
      <c r="Q57" s="242" t="str">
        <f t="shared" si="1"/>
        <v/>
      </c>
      <c r="R57" s="286"/>
      <c r="S57" s="287"/>
      <c r="T57" s="235" t="str">
        <f t="shared" si="2"/>
        <v/>
      </c>
    </row>
    <row r="58" spans="1:20" x14ac:dyDescent="0.25">
      <c r="A58" s="126">
        <v>48</v>
      </c>
      <c r="B58" s="70"/>
      <c r="C58" s="70"/>
      <c r="D58" s="96"/>
      <c r="E58" s="66"/>
      <c r="F58" s="66"/>
      <c r="G58" s="71"/>
      <c r="H58" s="162" t="str">
        <f t="shared" si="3"/>
        <v/>
      </c>
      <c r="I58" s="104"/>
      <c r="J58" s="104"/>
      <c r="K58" s="104"/>
      <c r="L58" s="104"/>
      <c r="M58" s="104"/>
      <c r="N58" s="104"/>
      <c r="O58" s="104"/>
      <c r="P58" s="104"/>
      <c r="Q58" s="242" t="str">
        <f t="shared" si="1"/>
        <v/>
      </c>
      <c r="R58" s="286"/>
      <c r="S58" s="287"/>
      <c r="T58" s="235" t="str">
        <f t="shared" si="2"/>
        <v/>
      </c>
    </row>
    <row r="59" spans="1:20" x14ac:dyDescent="0.25">
      <c r="A59" s="126">
        <v>49</v>
      </c>
      <c r="B59" s="70"/>
      <c r="C59" s="70"/>
      <c r="D59" s="96"/>
      <c r="E59" s="66"/>
      <c r="F59" s="66"/>
      <c r="G59" s="71"/>
      <c r="H59" s="162" t="str">
        <f t="shared" si="3"/>
        <v/>
      </c>
      <c r="I59" s="104"/>
      <c r="J59" s="104"/>
      <c r="K59" s="104"/>
      <c r="L59" s="104"/>
      <c r="M59" s="104"/>
      <c r="N59" s="104"/>
      <c r="O59" s="104"/>
      <c r="P59" s="104"/>
      <c r="Q59" s="242" t="str">
        <f t="shared" si="1"/>
        <v/>
      </c>
      <c r="R59" s="286"/>
      <c r="S59" s="287"/>
      <c r="T59" s="235" t="str">
        <f t="shared" si="2"/>
        <v/>
      </c>
    </row>
    <row r="60" spans="1:20" x14ac:dyDescent="0.25">
      <c r="A60" s="126">
        <v>50</v>
      </c>
      <c r="B60" s="70"/>
      <c r="C60" s="70"/>
      <c r="D60" s="96"/>
      <c r="E60" s="66"/>
      <c r="F60" s="66"/>
      <c r="G60" s="71"/>
      <c r="H60" s="162" t="str">
        <f t="shared" si="3"/>
        <v/>
      </c>
      <c r="I60" s="104"/>
      <c r="J60" s="104"/>
      <c r="K60" s="104"/>
      <c r="L60" s="104"/>
      <c r="M60" s="104"/>
      <c r="N60" s="104"/>
      <c r="O60" s="104"/>
      <c r="P60" s="104"/>
      <c r="Q60" s="242" t="str">
        <f t="shared" si="1"/>
        <v/>
      </c>
      <c r="R60" s="286"/>
      <c r="S60" s="287"/>
      <c r="T60" s="235" t="str">
        <f t="shared" si="2"/>
        <v/>
      </c>
    </row>
    <row r="61" spans="1:20" x14ac:dyDescent="0.25">
      <c r="A61" s="126">
        <v>51</v>
      </c>
      <c r="B61" s="70"/>
      <c r="C61" s="70"/>
      <c r="D61" s="96"/>
      <c r="E61" s="66"/>
      <c r="F61" s="66"/>
      <c r="G61" s="71"/>
      <c r="H61" s="162" t="str">
        <f t="shared" si="3"/>
        <v/>
      </c>
      <c r="I61" s="104"/>
      <c r="J61" s="104"/>
      <c r="K61" s="104"/>
      <c r="L61" s="104"/>
      <c r="M61" s="104"/>
      <c r="N61" s="104"/>
      <c r="O61" s="104"/>
      <c r="P61" s="104"/>
      <c r="Q61" s="242" t="str">
        <f t="shared" si="1"/>
        <v/>
      </c>
      <c r="R61" s="286"/>
      <c r="S61" s="287"/>
      <c r="T61" s="235" t="str">
        <f t="shared" si="2"/>
        <v/>
      </c>
    </row>
    <row r="62" spans="1:20" x14ac:dyDescent="0.25">
      <c r="A62" s="126">
        <v>52</v>
      </c>
      <c r="B62" s="70"/>
      <c r="C62" s="70"/>
      <c r="D62" s="96"/>
      <c r="E62" s="66"/>
      <c r="F62" s="66"/>
      <c r="G62" s="71"/>
      <c r="H62" s="162" t="str">
        <f t="shared" si="3"/>
        <v/>
      </c>
      <c r="I62" s="104"/>
      <c r="J62" s="104"/>
      <c r="K62" s="104"/>
      <c r="L62" s="104"/>
      <c r="M62" s="104"/>
      <c r="N62" s="104"/>
      <c r="O62" s="104"/>
      <c r="P62" s="104"/>
      <c r="Q62" s="242" t="str">
        <f t="shared" si="1"/>
        <v/>
      </c>
      <c r="R62" s="286"/>
      <c r="S62" s="287"/>
      <c r="T62" s="235" t="str">
        <f t="shared" si="2"/>
        <v/>
      </c>
    </row>
    <row r="63" spans="1:20" x14ac:dyDescent="0.25">
      <c r="A63" s="126">
        <v>53</v>
      </c>
      <c r="B63" s="70"/>
      <c r="C63" s="70"/>
      <c r="D63" s="96"/>
      <c r="E63" s="66"/>
      <c r="F63" s="66"/>
      <c r="G63" s="71"/>
      <c r="H63" s="162" t="str">
        <f t="shared" si="3"/>
        <v/>
      </c>
      <c r="I63" s="104"/>
      <c r="J63" s="104"/>
      <c r="K63" s="104"/>
      <c r="L63" s="104"/>
      <c r="M63" s="104"/>
      <c r="N63" s="104"/>
      <c r="O63" s="104"/>
      <c r="P63" s="104"/>
      <c r="Q63" s="242" t="str">
        <f>IF(SUM(I63:P63)&gt;0, SUM(I63:P63), "")</f>
        <v/>
      </c>
      <c r="R63" s="286"/>
      <c r="S63" s="287"/>
      <c r="T63" s="235" t="str">
        <f t="shared" si="2"/>
        <v/>
      </c>
    </row>
    <row r="64" spans="1:20" x14ac:dyDescent="0.25">
      <c r="A64" s="126">
        <v>54</v>
      </c>
      <c r="B64" s="70"/>
      <c r="C64" s="70"/>
      <c r="D64" s="96"/>
      <c r="E64" s="66"/>
      <c r="F64" s="66"/>
      <c r="G64" s="71"/>
      <c r="H64" s="162" t="str">
        <f t="shared" si="3"/>
        <v/>
      </c>
      <c r="I64" s="104"/>
      <c r="J64" s="104"/>
      <c r="K64" s="104"/>
      <c r="L64" s="104"/>
      <c r="M64" s="104"/>
      <c r="N64" s="104"/>
      <c r="O64" s="104"/>
      <c r="P64" s="104"/>
      <c r="Q64" s="242" t="str">
        <f>IF(SUM(I64:P64)&gt;0, SUM(I64:P64), "")</f>
        <v/>
      </c>
      <c r="R64" s="286"/>
      <c r="S64" s="287"/>
      <c r="T64" s="235" t="str">
        <f t="shared" si="2"/>
        <v/>
      </c>
    </row>
    <row r="65" spans="1:20" x14ac:dyDescent="0.25">
      <c r="A65" s="127">
        <v>55</v>
      </c>
      <c r="B65" s="98"/>
      <c r="C65" s="98"/>
      <c r="D65" s="99"/>
      <c r="E65" s="84"/>
      <c r="F65" s="84"/>
      <c r="G65" s="81"/>
      <c r="H65" s="164" t="str">
        <f t="shared" si="3"/>
        <v/>
      </c>
      <c r="I65" s="105"/>
      <c r="J65" s="105"/>
      <c r="K65" s="105"/>
      <c r="L65" s="105"/>
      <c r="M65" s="105"/>
      <c r="N65" s="105"/>
      <c r="O65" s="105"/>
      <c r="P65" s="105"/>
      <c r="Q65" s="244" t="str">
        <f>IF(SUM(I65:P65)&gt;0, SUM(I65:P65), "")</f>
        <v/>
      </c>
      <c r="R65" s="288"/>
      <c r="S65" s="289"/>
      <c r="T65" s="235" t="str">
        <f t="shared" si="2"/>
        <v/>
      </c>
    </row>
  </sheetData>
  <mergeCells count="9">
    <mergeCell ref="A1:H1"/>
    <mergeCell ref="A3:H3"/>
    <mergeCell ref="I3:S4"/>
    <mergeCell ref="R7:S7"/>
    <mergeCell ref="E7:E8"/>
    <mergeCell ref="B7:B8"/>
    <mergeCell ref="D7:D8"/>
    <mergeCell ref="F7:H7"/>
    <mergeCell ref="I7:Q7"/>
  </mergeCells>
  <conditionalFormatting sqref="C10:C65">
    <cfRule type="expression" dxfId="17" priority="2">
      <formula>IF(B10&lt;&gt;"Other",TRUE,FALSE)</formula>
    </cfRule>
  </conditionalFormatting>
  <conditionalFormatting sqref="R11:S65">
    <cfRule type="expression" dxfId="16" priority="1">
      <formula>IF($B11&lt;&gt;"",SUM($R11:$S11)&lt;&gt;1)</formula>
    </cfRule>
  </conditionalFormatting>
  <dataValidations count="23">
    <dataValidation allowBlank="1" showInputMessage="1" showErrorMessage="1" prompt="Only report costs paid by your organization. Exclude employee costs such as the employee’s share of health insurance premiums or retirement contributions. If a benefit is available, but an employee opts not to participate, no cost should be reported." sqref="I7:Q7" xr:uid="{6362C763-4082-4307-932D-F16A9DB9A094}"/>
    <dataValidation allowBlank="1" showInputMessage="1" showErrorMessage="1" prompt="Report the total retirement expense (employer-paid only, do not report employee contributions to their own retirement account) for all employees reported in the job title. " sqref="O9" xr:uid="{0F04F33A-27CC-4038-B7FD-CC476172EEAC}"/>
    <dataValidation allowBlank="1" showInputMessage="1" showErrorMessage="1" prompt="Report the total expense for insurance other than health (such as dental or vision; employer-paid only, do not report employee contributions to their own benefits) for all employees reported in the job title. " sqref="N9" xr:uid="{95446588-81FF-4C3F-871D-2E1472B30AC5}"/>
    <dataValidation allowBlank="1" showInputMessage="1" showErrorMessage="1" prompt="Report the total workers' compensation expense for all employees reported in the job title." sqref="L9" xr:uid="{320450A3-70C7-4F6C-B0D4-DE5FE6E247D0}"/>
    <dataValidation allowBlank="1" showInputMessage="1" showErrorMessage="1" prompt="Report all other benefits paid for on behalf of all employees reported in the job title (e.g., annual gym memberships, bus passes, etc.)" sqref="P9" xr:uid="{E4EEC4CA-8080-4BA1-B4D9-C6597A0C05F1}"/>
    <dataValidation allowBlank="1" showInputMessage="1" showErrorMessage="1" prompt="Report the total state unemployment insurance expense for all employees reported in the job title." sqref="K9" xr:uid="{96807413-D24F-42FD-BF70-6120D10ABE3C}"/>
    <dataValidation allowBlank="1" showInputMessage="1" showErrorMessage="1" prompt="Report the total federal unemployment insurance expense for all employees reported in the job title." sqref="J9" xr:uid="{123429A1-CA4D-4B0E-96E1-4325F96BC90F}"/>
    <dataValidation allowBlank="1" showInputMessage="1" showErrorMessage="1" prompt="Report the total FICA expense (Social Security and Medicare) for all employees reported in the job title." sqref="I9" xr:uid="{3A9AE3B2-5B07-47C8-9C2E-BDDC8534653C}"/>
    <dataValidation allowBlank="1" showInputMessage="1" showErrorMessage="1" prompt="This field auto-calculates the total payroll tax and benefit costs reported for all employees reported in the job title." sqref="Q9" xr:uid="{339BD411-1C42-437A-99E8-6F2F471451B8}"/>
    <dataValidation allowBlank="1" showInputMessage="1" showErrorMessage="1" prompt="Using the drop-down menu, report whether the staff are agency employees or contractors. " sqref="D9" xr:uid="{A18FF40D-7888-4C09-836B-C57C69DC65B1}"/>
    <dataValidation allowBlank="1" showInputMessage="1" showErrorMessage="1" prompt="This field is automatically calculated by dividing the Total Wage Paid field by the Total Hours Paid field." sqref="H9" xr:uid="{93BABE06-A1DF-4FB7-872D-A1ACA054D9B9}"/>
    <dataValidation allowBlank="1" showInputMessage="1" showErrorMessage="1" prompt="The amount reported should be inclusive of overtime pay, shift differentials, paid time off (holidays, vacation pay, etc.), and all other cash compensation. Do not include reimbursement of expenses such as mileage." sqref="G9" xr:uid="{55C37FDE-CD65-4B20-8FC4-9FF35D340FF7}"/>
    <dataValidation allowBlank="1" showInputMessage="1" showErrorMessage="1" prompt="The total is inclusive of paid time off (e.g. holidays) and overtime hours. If the employee is salaried and actual hours worked are not tracked and cannot be estimated, assume that a full-time employee works 2,080 hours per year." sqref="F9" xr:uid="{68964284-8EA4-4872-AB24-68CEC7501549}"/>
    <dataValidation type="list" allowBlank="1" showInputMessage="1" showErrorMessage="1" sqref="D11:D65" xr:uid="{89B5273F-CAE1-4396-8236-E197103C414A}">
      <formula1>"Employee,Contractor"</formula1>
    </dataValidation>
    <dataValidation allowBlank="1" showInputMessage="1" showErrorMessage="1" prompt="Report the number of individuals (not full-time equivalents) in each job title employed by your agency during the most recent completed fiscal year." sqref="E9" xr:uid="{7302D296-B473-49F4-8ECC-B62EEFFBC146}"/>
    <dataValidation type="decimal" operator="greaterThanOrEqual" allowBlank="1" showInputMessage="1" showErrorMessage="1" error="Please enter a valid number._x000a_" sqref="E11:G65" xr:uid="{6B7859AA-1F29-4D2A-887F-3CC101ADF087}">
      <formula1>0</formula1>
    </dataValidation>
    <dataValidation allowBlank="1" showInputMessage="1" showErrorMessage="1" prompt="Report the total health insurance expense (employer-paid only, do not report employee contributions to their own health insurance benefits) for all employees reported in the job title. " sqref="M9" xr:uid="{E6C98D8D-10F9-4218-BD38-3FA13EB95ED5}"/>
    <dataValidation allowBlank="1" showInputMessage="1" showErrorMessage="1" prompt="List all staff for whom some cost is allocated to the case mgt. dept./ unit. Positions defined in the workload model are listed in the drop-down; all others should be reported as &quot;Other'. Staff in the same position can be listed individually or grouped." sqref="B9" xr:uid="{FBB2A944-EFE5-4802-9563-4A4AB785BF0E}"/>
    <dataValidation allowBlank="1" showInputMessage="1" showErrorMessage="1" prompt="Report the job title for each position not included in the pre-defined list in the Position field (i.e., those reported as 'Other'). Staff within the same job title can be listed individually or grouped into a single line." sqref="C9" xr:uid="{5A0DF607-2F78-4B27-B318-EF94358D1B00}"/>
    <dataValidation allowBlank="1" showInputMessage="1" showErrorMessage="1" prompt="See page 2 of the instructions." sqref="R7:S7" xr:uid="{7933ED09-8265-4F0D-B814-F48652F4706B}"/>
    <dataValidation allowBlank="1" showInputMessage="1" showErrorMessage="1" prompt="Report the percentage of the position's time allocated to the case management department/ unit (the same organizational unit for which revenue was reported on Line 8 of the ContactInfo_Revenue form), regardless of function (e.g., direct or admin. time)." sqref="R9" xr:uid="{44A0D542-DF4A-4C9B-BF85-534D1B83A69A}"/>
    <dataValidation allowBlank="1" showInputMessage="1" showErrorMessage="1" prompt="Report the percentage of the position's time allocated to any organizational unit other than the case management department/ unit. For example, the time that an administrative position spends supporting other units woudl be reported here." sqref="S9" xr:uid="{C1908D28-9D8B-49A3-B32F-09671C2CFC38}"/>
    <dataValidation type="list" allowBlank="1" showInputMessage="1" showErrorMessage="1" sqref="B11:B65" xr:uid="{8BA118B2-ACD7-4743-99FC-997CB3EF323A}">
      <formula1>"Case Manager, Designated Referral Coordinator, Eligibility Specialist, APS Specialist, eXPRS Agent, PSW Coordinator, Licensor/ Certification, Supervisor, Administrator/ Director, Clerical, Other"</formula1>
    </dataValidation>
  </dataValidations>
  <printOptions horizontalCentered="1"/>
  <pageMargins left="0.2" right="0.2" top="0.75" bottom="0.75" header="0.3" footer="0.3"/>
  <pageSetup scale="85" pageOrder="overThenDown" orientation="landscape" r:id="rId1"/>
  <headerFooter>
    <oddHeader>&amp;C&amp;"Times New Roman,Bold"Oregon Office of Developmental Disabilities Services
Case Management Payment Study - Provider Survey&amp;RPage &amp;P of &amp;N</oddHeader>
    <oddFooter>&amp;LQuestions? Contact Stephen Pawlowski with Burns &amp;&amp; Associates, Inc. at (602) 466-9840 or spawlowski@healthmanagement.com&amp;R printed &amp;D</oddFooter>
  </headerFooter>
  <colBreaks count="1" manualBreakCount="1">
    <brk id="8" max="6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34"/>
  <sheetViews>
    <sheetView zoomScaleNormal="100" workbookViewId="0">
      <selection activeCell="G34" sqref="G34"/>
    </sheetView>
  </sheetViews>
  <sheetFormatPr defaultColWidth="20.7109375" defaultRowHeight="15" x14ac:dyDescent="0.25"/>
  <cols>
    <col min="1" max="1" width="5.7109375" style="18" customWidth="1"/>
    <col min="2" max="2" width="20.7109375" style="17" customWidth="1"/>
    <col min="3" max="3" width="48.7109375" style="17" customWidth="1"/>
    <col min="4" max="4" width="15.7109375" style="17" customWidth="1"/>
    <col min="5" max="6" width="15.7109375" style="18" customWidth="1"/>
    <col min="7" max="7" width="3.5703125" style="17" customWidth="1"/>
    <col min="8" max="254" width="9.140625" style="17" customWidth="1"/>
    <col min="255" max="16384" width="20.7109375" style="17"/>
  </cols>
  <sheetData>
    <row r="1" spans="1:8" x14ac:dyDescent="0.25">
      <c r="A1" s="333" t="str">
        <f>IF(ISBLANK(ContactInfo_Revenue!C5),"",ContactInfo_Revenue!C5)</f>
        <v/>
      </c>
      <c r="B1" s="333"/>
      <c r="C1" s="333"/>
      <c r="D1" s="333"/>
      <c r="E1" s="333"/>
      <c r="F1" s="333"/>
    </row>
    <row r="2" spans="1:8" ht="9" customHeight="1" x14ac:dyDescent="0.25"/>
    <row r="3" spans="1:8" x14ac:dyDescent="0.25">
      <c r="A3" s="334" t="s">
        <v>186</v>
      </c>
      <c r="B3" s="334"/>
      <c r="C3" s="334"/>
      <c r="D3" s="334"/>
      <c r="E3" s="334"/>
      <c r="F3" s="334"/>
    </row>
    <row r="4" spans="1:8" ht="15.75" x14ac:dyDescent="0.25">
      <c r="A4" s="344" t="s">
        <v>233</v>
      </c>
      <c r="B4" s="344"/>
      <c r="C4" s="344"/>
      <c r="D4" s="344"/>
      <c r="E4" s="344"/>
      <c r="F4" s="344"/>
    </row>
    <row r="5" spans="1:8" ht="9" customHeight="1" x14ac:dyDescent="0.25">
      <c r="B5" s="231"/>
      <c r="C5" s="231"/>
      <c r="D5" s="231"/>
      <c r="E5" s="231"/>
      <c r="F5" s="231"/>
    </row>
    <row r="6" spans="1:8" x14ac:dyDescent="0.25">
      <c r="B6" s="251" t="s">
        <v>156</v>
      </c>
      <c r="C6" s="19"/>
      <c r="D6" s="19"/>
      <c r="E6" s="19"/>
      <c r="F6" s="20"/>
    </row>
    <row r="7" spans="1:8" x14ac:dyDescent="0.25">
      <c r="A7" s="335" t="s">
        <v>55</v>
      </c>
      <c r="B7" s="337" t="s">
        <v>58</v>
      </c>
      <c r="C7" s="337"/>
      <c r="D7" s="339" t="s">
        <v>59</v>
      </c>
      <c r="E7" s="342" t="s">
        <v>206</v>
      </c>
      <c r="F7" s="343"/>
    </row>
    <row r="8" spans="1:8" ht="30" customHeight="1" x14ac:dyDescent="0.25">
      <c r="A8" s="336"/>
      <c r="B8" s="338"/>
      <c r="C8" s="338"/>
      <c r="D8" s="340"/>
      <c r="E8" s="214" t="s">
        <v>204</v>
      </c>
      <c r="F8" s="215" t="s">
        <v>205</v>
      </c>
    </row>
    <row r="9" spans="1:8" x14ac:dyDescent="0.25">
      <c r="A9" s="108">
        <v>1</v>
      </c>
      <c r="B9" s="341" t="s">
        <v>158</v>
      </c>
      <c r="C9" s="341"/>
      <c r="D9" s="68"/>
      <c r="E9" s="67"/>
      <c r="F9" s="109"/>
      <c r="H9" s="250" t="str">
        <f t="shared" ref="H9:H28" si="0">IF(AND(ISNUMBER(D9),SUM(E9:F9)=0),"Error: time has not been allocated",IF(AND(SUM(E9:F9)&gt;0,SUM(E9:F9)&lt;&gt;1),"Error: allocation does not equal 100%",""))</f>
        <v/>
      </c>
    </row>
    <row r="10" spans="1:8" x14ac:dyDescent="0.25">
      <c r="A10" s="110">
        <f>+A9+1</f>
        <v>2</v>
      </c>
      <c r="B10" s="329" t="s">
        <v>159</v>
      </c>
      <c r="C10" s="329"/>
      <c r="D10" s="68"/>
      <c r="E10" s="67"/>
      <c r="F10" s="109"/>
      <c r="H10" s="250" t="str">
        <f t="shared" si="0"/>
        <v/>
      </c>
    </row>
    <row r="11" spans="1:8" x14ac:dyDescent="0.25">
      <c r="A11" s="110">
        <f t="shared" ref="A11:A34" si="1">+A10+1</f>
        <v>3</v>
      </c>
      <c r="B11" s="331" t="s">
        <v>160</v>
      </c>
      <c r="C11" s="331"/>
      <c r="D11" s="68"/>
      <c r="E11" s="67"/>
      <c r="F11" s="109"/>
      <c r="H11" s="250" t="str">
        <f t="shared" si="0"/>
        <v/>
      </c>
    </row>
    <row r="12" spans="1:8" x14ac:dyDescent="0.25">
      <c r="A12" s="110">
        <f t="shared" si="1"/>
        <v>4</v>
      </c>
      <c r="B12" s="327" t="s">
        <v>60</v>
      </c>
      <c r="C12" s="327"/>
      <c r="D12" s="68"/>
      <c r="E12" s="67"/>
      <c r="F12" s="109"/>
      <c r="H12" s="250" t="str">
        <f t="shared" si="0"/>
        <v/>
      </c>
    </row>
    <row r="13" spans="1:8" ht="15.75" x14ac:dyDescent="0.25">
      <c r="A13" s="110">
        <f t="shared" si="1"/>
        <v>5</v>
      </c>
      <c r="B13" s="232" t="s">
        <v>21</v>
      </c>
      <c r="C13" s="232"/>
      <c r="D13" s="68"/>
      <c r="E13" s="67"/>
      <c r="F13" s="109"/>
      <c r="G13" s="216" t="s">
        <v>154</v>
      </c>
      <c r="H13" s="250" t="str">
        <f t="shared" si="0"/>
        <v/>
      </c>
    </row>
    <row r="14" spans="1:8" ht="15.75" x14ac:dyDescent="0.25">
      <c r="A14" s="110">
        <f t="shared" si="1"/>
        <v>6</v>
      </c>
      <c r="B14" s="331" t="s">
        <v>22</v>
      </c>
      <c r="C14" s="331"/>
      <c r="D14" s="68"/>
      <c r="E14" s="67"/>
      <c r="F14" s="109"/>
      <c r="G14" s="216" t="s">
        <v>154</v>
      </c>
      <c r="H14" s="250" t="str">
        <f t="shared" si="0"/>
        <v/>
      </c>
    </row>
    <row r="15" spans="1:8" x14ac:dyDescent="0.25">
      <c r="A15" s="110">
        <f t="shared" si="1"/>
        <v>7</v>
      </c>
      <c r="B15" s="327" t="s">
        <v>23</v>
      </c>
      <c r="C15" s="327"/>
      <c r="D15" s="68"/>
      <c r="E15" s="67"/>
      <c r="F15" s="109"/>
      <c r="H15" s="250" t="str">
        <f t="shared" si="0"/>
        <v/>
      </c>
    </row>
    <row r="16" spans="1:8" ht="15.75" x14ac:dyDescent="0.25">
      <c r="A16" s="110">
        <f t="shared" si="1"/>
        <v>8</v>
      </c>
      <c r="B16" s="327" t="s">
        <v>207</v>
      </c>
      <c r="C16" s="327"/>
      <c r="D16" s="68"/>
      <c r="E16" s="67"/>
      <c r="F16" s="109"/>
      <c r="G16" s="216" t="s">
        <v>154</v>
      </c>
      <c r="H16" s="250" t="str">
        <f t="shared" si="0"/>
        <v/>
      </c>
    </row>
    <row r="17" spans="1:8" ht="15.75" x14ac:dyDescent="0.25">
      <c r="A17" s="110">
        <f t="shared" si="1"/>
        <v>9</v>
      </c>
      <c r="B17" s="327" t="s">
        <v>208</v>
      </c>
      <c r="C17" s="327"/>
      <c r="D17" s="68"/>
      <c r="E17" s="67"/>
      <c r="F17" s="109"/>
      <c r="G17" s="216" t="s">
        <v>154</v>
      </c>
      <c r="H17" s="250" t="str">
        <f t="shared" si="0"/>
        <v/>
      </c>
    </row>
    <row r="18" spans="1:8" x14ac:dyDescent="0.25">
      <c r="A18" s="110">
        <f t="shared" si="1"/>
        <v>10</v>
      </c>
      <c r="B18" s="327" t="s">
        <v>123</v>
      </c>
      <c r="C18" s="327"/>
      <c r="D18" s="68"/>
      <c r="E18" s="67"/>
      <c r="F18" s="109"/>
      <c r="H18" s="250" t="str">
        <f t="shared" si="0"/>
        <v/>
      </c>
    </row>
    <row r="19" spans="1:8" ht="15.75" x14ac:dyDescent="0.25">
      <c r="A19" s="110">
        <f t="shared" si="1"/>
        <v>11</v>
      </c>
      <c r="B19" s="328" t="s">
        <v>209</v>
      </c>
      <c r="C19" s="328"/>
      <c r="D19" s="68"/>
      <c r="E19" s="67"/>
      <c r="F19" s="109"/>
      <c r="G19" s="216" t="s">
        <v>154</v>
      </c>
      <c r="H19" s="250" t="str">
        <f t="shared" si="0"/>
        <v/>
      </c>
    </row>
    <row r="20" spans="1:8" ht="15.75" x14ac:dyDescent="0.25">
      <c r="A20" s="110">
        <f t="shared" si="1"/>
        <v>12</v>
      </c>
      <c r="B20" s="232" t="s">
        <v>61</v>
      </c>
      <c r="C20" s="232"/>
      <c r="D20" s="68"/>
      <c r="E20" s="67"/>
      <c r="F20" s="109"/>
      <c r="G20" s="216" t="s">
        <v>154</v>
      </c>
      <c r="H20" s="250" t="str">
        <f t="shared" si="0"/>
        <v/>
      </c>
    </row>
    <row r="21" spans="1:8" x14ac:dyDescent="0.25">
      <c r="A21" s="110">
        <f t="shared" si="1"/>
        <v>13</v>
      </c>
      <c r="B21" s="332" t="s">
        <v>27</v>
      </c>
      <c r="C21" s="332"/>
      <c r="D21" s="68"/>
      <c r="E21" s="67"/>
      <c r="F21" s="109"/>
      <c r="H21" s="250" t="str">
        <f t="shared" si="0"/>
        <v/>
      </c>
    </row>
    <row r="22" spans="1:8" x14ac:dyDescent="0.25">
      <c r="A22" s="110">
        <f t="shared" si="1"/>
        <v>14</v>
      </c>
      <c r="B22" s="327" t="s">
        <v>29</v>
      </c>
      <c r="C22" s="327"/>
      <c r="D22" s="68"/>
      <c r="E22" s="67"/>
      <c r="F22" s="109"/>
      <c r="H22" s="250" t="str">
        <f t="shared" si="0"/>
        <v/>
      </c>
    </row>
    <row r="23" spans="1:8" ht="15.75" x14ac:dyDescent="0.25">
      <c r="A23" s="110">
        <f t="shared" si="1"/>
        <v>15</v>
      </c>
      <c r="B23" s="327" t="s">
        <v>30</v>
      </c>
      <c r="C23" s="327"/>
      <c r="D23" s="68"/>
      <c r="E23" s="67"/>
      <c r="F23" s="109"/>
      <c r="G23" s="216" t="s">
        <v>154</v>
      </c>
      <c r="H23" s="250" t="str">
        <f t="shared" si="0"/>
        <v/>
      </c>
    </row>
    <row r="24" spans="1:8" ht="15.75" x14ac:dyDescent="0.25">
      <c r="A24" s="110">
        <f t="shared" si="1"/>
        <v>16</v>
      </c>
      <c r="B24" s="329" t="s">
        <v>213</v>
      </c>
      <c r="C24" s="329"/>
      <c r="D24" s="68"/>
      <c r="E24" s="67"/>
      <c r="F24" s="109"/>
      <c r="G24" s="216" t="s">
        <v>154</v>
      </c>
      <c r="H24" s="250" t="str">
        <f t="shared" si="0"/>
        <v/>
      </c>
    </row>
    <row r="25" spans="1:8" ht="15.75" x14ac:dyDescent="0.25">
      <c r="A25" s="110">
        <f t="shared" si="1"/>
        <v>17</v>
      </c>
      <c r="B25" s="330" t="s">
        <v>210</v>
      </c>
      <c r="C25" s="330"/>
      <c r="D25" s="68"/>
      <c r="E25" s="67"/>
      <c r="F25" s="109"/>
      <c r="G25" s="216" t="s">
        <v>154</v>
      </c>
      <c r="H25" s="250" t="str">
        <f t="shared" si="0"/>
        <v/>
      </c>
    </row>
    <row r="26" spans="1:8" x14ac:dyDescent="0.25">
      <c r="A26" s="110">
        <f t="shared" si="1"/>
        <v>18</v>
      </c>
      <c r="B26" s="330" t="s">
        <v>211</v>
      </c>
      <c r="C26" s="330"/>
      <c r="D26" s="68"/>
      <c r="E26" s="67"/>
      <c r="F26" s="109"/>
      <c r="H26" s="250" t="str">
        <f t="shared" si="0"/>
        <v/>
      </c>
    </row>
    <row r="27" spans="1:8" ht="15" customHeight="1" x14ac:dyDescent="0.25">
      <c r="A27" s="110">
        <f t="shared" si="1"/>
        <v>19</v>
      </c>
      <c r="B27" s="330" t="s">
        <v>212</v>
      </c>
      <c r="C27" s="330"/>
      <c r="D27" s="68"/>
      <c r="E27" s="67"/>
      <c r="F27" s="109"/>
      <c r="H27" s="250" t="str">
        <f t="shared" si="0"/>
        <v/>
      </c>
    </row>
    <row r="28" spans="1:8" ht="15.75" x14ac:dyDescent="0.25">
      <c r="A28" s="110">
        <f t="shared" si="1"/>
        <v>20</v>
      </c>
      <c r="B28" s="331" t="s">
        <v>62</v>
      </c>
      <c r="C28" s="331"/>
      <c r="D28" s="68"/>
      <c r="E28" s="67"/>
      <c r="F28" s="109"/>
      <c r="G28" s="216" t="s">
        <v>154</v>
      </c>
      <c r="H28" s="250" t="str">
        <f t="shared" si="0"/>
        <v/>
      </c>
    </row>
    <row r="29" spans="1:8" ht="30" customHeight="1" x14ac:dyDescent="0.25">
      <c r="A29" s="110">
        <f t="shared" si="1"/>
        <v>21</v>
      </c>
      <c r="B29" s="326" t="s">
        <v>161</v>
      </c>
      <c r="C29" s="326"/>
      <c r="D29" s="282"/>
      <c r="E29" s="283"/>
      <c r="F29" s="284"/>
      <c r="H29" s="250" t="str">
        <f>IF(AND(ISNUMBER(D28),B29="[If Overhead is reported in Line 20, describe allocation methodology here]"),"Error: description of allocation methodology not provided","")</f>
        <v/>
      </c>
    </row>
    <row r="30" spans="1:8" ht="15.75" x14ac:dyDescent="0.25">
      <c r="A30" s="110">
        <f t="shared" si="1"/>
        <v>22</v>
      </c>
      <c r="B30" s="232" t="s">
        <v>63</v>
      </c>
      <c r="C30" s="69" t="s">
        <v>64</v>
      </c>
      <c r="D30" s="68"/>
      <c r="E30" s="67"/>
      <c r="F30" s="109"/>
      <c r="G30" s="216" t="s">
        <v>154</v>
      </c>
      <c r="H30" s="250" t="str">
        <f>IF(AND(ISNUMBER(D30),C30="(Input Description)"),"Error: description of expense not provided",IF(AND(ISNUMBER(D30),SUM(E30:F30)=0),"Error: time has not been allocated",IF(AND(SUM(E30:F30)&gt;0,SUM(E30:F30)&lt;&gt;1),"Error: allocation does not equal 100%","")))</f>
        <v/>
      </c>
    </row>
    <row r="31" spans="1:8" ht="15.75" x14ac:dyDescent="0.25">
      <c r="A31" s="110">
        <f t="shared" si="1"/>
        <v>23</v>
      </c>
      <c r="B31" s="233" t="s">
        <v>65</v>
      </c>
      <c r="C31" s="69" t="s">
        <v>64</v>
      </c>
      <c r="D31" s="68"/>
      <c r="E31" s="67"/>
      <c r="F31" s="109"/>
      <c r="G31" s="216" t="s">
        <v>154</v>
      </c>
      <c r="H31" s="250" t="str">
        <f>IF(AND(ISNUMBER(D31),C31="(Input Description)"),"Error: description of expense not provided",IF(AND(ISNUMBER(D31),SUM(E31:F31)=0),"Error: time has not been allocated",IF(AND(SUM(E31:F31)&gt;0,SUM(E31:F31)&lt;&gt;1),"Error: allocation does not equal 100%","")))</f>
        <v/>
      </c>
    </row>
    <row r="32" spans="1:8" ht="15.75" x14ac:dyDescent="0.25">
      <c r="A32" s="110">
        <f t="shared" si="1"/>
        <v>24</v>
      </c>
      <c r="B32" s="233" t="s">
        <v>66</v>
      </c>
      <c r="C32" s="69" t="s">
        <v>64</v>
      </c>
      <c r="D32" s="68"/>
      <c r="E32" s="67"/>
      <c r="F32" s="109"/>
      <c r="G32" s="216" t="s">
        <v>154</v>
      </c>
      <c r="H32" s="250" t="str">
        <f>IF(AND(ISNUMBER(D32),C32="(Input Description)"),"Error: description of expense not provided",IF(AND(ISNUMBER(D32),SUM(E32:F32)=0),"Error: time has not been allocated",IF(AND(SUM(E32:F32)&gt;0,SUM(E32:F32)&lt;&gt;1),"Error: allocation does not equal 100%","")))</f>
        <v/>
      </c>
    </row>
    <row r="33" spans="1:8" ht="15.75" x14ac:dyDescent="0.25">
      <c r="A33" s="110">
        <f t="shared" si="1"/>
        <v>25</v>
      </c>
      <c r="B33" s="233" t="s">
        <v>67</v>
      </c>
      <c r="C33" s="69" t="s">
        <v>64</v>
      </c>
      <c r="D33" s="68"/>
      <c r="E33" s="67"/>
      <c r="F33" s="109"/>
      <c r="G33" s="216" t="s">
        <v>154</v>
      </c>
      <c r="H33" s="250" t="str">
        <f>IF(AND(ISNUMBER(D33),C33="(Input Description)"),"Error: description of expense not provided",IF(AND(ISNUMBER(D33),SUM(E33:F33)=0),"Error: time has not been allocated",IF(AND(SUM(E33:F33)&gt;0,SUM(E33:F33)&lt;&gt;1),"Error: allocation does not equal 100%","")))</f>
        <v/>
      </c>
    </row>
    <row r="34" spans="1:8" ht="15.75" x14ac:dyDescent="0.25">
      <c r="A34" s="111">
        <f t="shared" si="1"/>
        <v>26</v>
      </c>
      <c r="B34" s="112" t="s">
        <v>68</v>
      </c>
      <c r="C34" s="113" t="s">
        <v>64</v>
      </c>
      <c r="D34" s="114"/>
      <c r="E34" s="115"/>
      <c r="F34" s="116"/>
      <c r="G34" s="216" t="s">
        <v>154</v>
      </c>
      <c r="H34" s="250" t="str">
        <f>IF(AND(ISNUMBER(D34),C34="(Input Description)"),"Error: description of expense not provided",IF(AND(ISNUMBER(D34),SUM(E34:F34)=0),"Error: time has not been allocated",IF(AND(SUM(E34:F34)&gt;0,SUM(E34:F34)&lt;&gt;1),"Error: allocation does not equal 100%","")))</f>
        <v/>
      </c>
    </row>
  </sheetData>
  <sheetProtection algorithmName="SHA-512" hashValue="4nBViJCNYLVn5HG4nEk6IkDpdpd5EOkxFKMPeQF2F/6NVmnz3jfqb73SV2myrekj47e38or82wU9Z/fR72tRuA==" saltValue="PETXVKq3mdOpmxfJz9qj2w==" spinCount="100000" sheet="1" objects="1" scenarios="1"/>
  <mergeCells count="26">
    <mergeCell ref="B14:C14"/>
    <mergeCell ref="A1:F1"/>
    <mergeCell ref="A3:F3"/>
    <mergeCell ref="A7:A8"/>
    <mergeCell ref="B7:C8"/>
    <mergeCell ref="D7:D8"/>
    <mergeCell ref="B9:C9"/>
    <mergeCell ref="B10:C10"/>
    <mergeCell ref="B11:C11"/>
    <mergeCell ref="B12:C12"/>
    <mergeCell ref="E7:F7"/>
    <mergeCell ref="A4:F4"/>
    <mergeCell ref="B29:C29"/>
    <mergeCell ref="B15:C15"/>
    <mergeCell ref="B16:C16"/>
    <mergeCell ref="B17:C17"/>
    <mergeCell ref="B19:C19"/>
    <mergeCell ref="B22:C22"/>
    <mergeCell ref="B23:C23"/>
    <mergeCell ref="B24:C24"/>
    <mergeCell ref="B27:C27"/>
    <mergeCell ref="B28:C28"/>
    <mergeCell ref="B18:C18"/>
    <mergeCell ref="B21:C21"/>
    <mergeCell ref="B25:C25"/>
    <mergeCell ref="B26:C26"/>
  </mergeCells>
  <conditionalFormatting sqref="E9:F34">
    <cfRule type="expression" dxfId="15" priority="439">
      <formula>IF($D9&lt;&gt;"",SUM($E9:$F9)&lt;&gt;1)</formula>
    </cfRule>
  </conditionalFormatting>
  <conditionalFormatting sqref="C30:C34">
    <cfRule type="expression" dxfId="14" priority="2">
      <formula>IF(AND(ISNUMBER(D30),C30="(Input Description)"),TRUE,FALSE)</formula>
    </cfRule>
  </conditionalFormatting>
  <conditionalFormatting sqref="B29:C29">
    <cfRule type="expression" dxfId="13" priority="1">
      <formula>IF(AND(ISNUMBER(D28),B29="[If Overhead is reported in Line 20, describe allocation methodology here]"),TRUE,FALSE)</formula>
    </cfRule>
  </conditionalFormatting>
  <dataValidations count="14">
    <dataValidation allowBlank="1" showInputMessage="1" showErrorMessage="1" prompt="Report the accounting expense for the most recently completed fiscal year. For major capital items depreciated over more than one year, this expense should reflect the amount depreciated in the fiscal year." sqref="G13 G20" xr:uid="{6ECE527B-3BE4-4493-8015-1A8E90F1AC3A}"/>
    <dataValidation allowBlank="1" showInputMessage="1" showErrorMessage="1" prompt="Report all operating expenses including insurance, maintenance, gas, registration, etc. For capital expenses depreciated over more than one year, include the amount depreciated in the fiscal year." sqref="G25" xr:uid="{845DDBBF-240F-4251-A161-176EB1BE7632}"/>
    <dataValidation allowBlank="1" showInputMessage="1" showErrorMessage="1" prompt="Input any other non-staff costs that do not fit into the provided categories. Label any categories that you add and report the associated expense and complete the allocation." sqref="G30:G34" xr:uid="{9FCF1039-BBF1-4B00-85BA-21E39F5D3A51}"/>
    <dataValidation type="decimal" operator="greaterThanOrEqual" allowBlank="1" showInputMessage="1" showErrorMessage="1" error="Please enter a valid number." sqref="D9:F34" xr:uid="{00000000-0002-0000-0600-000000000000}">
      <formula1>0</formula1>
    </dataValidation>
    <dataValidation allowBlank="1" showInputMessage="1" showErrorMessage="1" prompt="Report the percentage of the total expense allocated to the case management department/ unit (the same organizational unit for which revenue was reported on Line 8 of the ContactInfo_Revenue form)." sqref="E8" xr:uid="{353F68C2-DC4A-4665-BFCD-3EF64E24E203}"/>
    <dataValidation allowBlank="1" showInputMessage="1" showErrorMessage="1" prompt="Report the percentage of the total expense allocated to any organizational unit other than the case management department/ unit." sqref="F8" xr:uid="{0A0C7E35-E8C7-4A92-9707-16A75A40DC95}"/>
    <dataValidation allowBlank="1" showInputMessage="1" showErrorMessage="1" prompt="See page 3 of the instructions." sqref="E7:F7" xr:uid="{1062135E-1186-4CD2-99E1-EA3620AEC21B}"/>
    <dataValidation allowBlank="1" showInputMessage="1" showErrorMessage="1" prompt="Report property taxes - excluding taxes for residential real estate, corporate income taxes, and other taxes paid by your organization, but do not include payroll taxes (Social Security, Medicare) or personal income taxes." sqref="G14" xr:uid="{E42C1E8D-DD8C-43BD-B6E6-0BFEDFA827E6}"/>
    <dataValidation allowBlank="1" showInputMessage="1" showErrorMessage="1" prompt="Report your agency’s hiring expenses such as background checks, placement agency fees, etc. Do not include staff costs (such as HR staff) or training-related costs in this line." sqref="G16" xr:uid="{3FBA2785-519C-4A53-AC51-BD69F368C6B9}"/>
    <dataValidation allowBlank="1" showInputMessage="1" showErrorMessage="1" prompt="Report your agency’s training expenses such as training materials, course fees, etc. Do not include staff costs." sqref="G17" xr:uid="{57F1EC0E-2F06-4A7A-A775-93192D4D1808}"/>
    <dataValidation allowBlank="1" showInputMessage="1" showErrorMessage="1" prompt="Report your agency’s insurance costs. Do not include employee benefits such as health or dental insurance, workers’ compensation costs, or automobile insurance." sqref="G19" xr:uid="{0F195358-688F-4DBD-B31D-AA0AC22BE407}"/>
    <dataValidation allowBlank="1" showInputMessage="1" showErrorMessage="1" prompt="Report your agency’s costs for memberships in business, technical, and/or professional organizations or subscriptions to business, professional, and/or technical periodicals." sqref="G23" xr:uid="{93850B17-3305-4B0C-9B05-6445BD8A0859}"/>
    <dataValidation allowBlank="1" showInputMessage="1" showErrorMessage="1" prompt="Report the costs of professional and consultant services (e.g., legal and accounting) related to your agency’s operation. Do not include costs associated with contractors who provide direct care services." sqref="G24" xr:uid="{8D314DBF-F49D-4E68-AD3A-431BD86C3C18}"/>
    <dataValidation allowBlank="1" showInputMessage="1" showErrorMessage="1" prompt="Report any expenses incurred from an allocation of corporate overhead (for example, a 'management fee' charged by a corporate entity to subsidiaries). If an amount is reported on this line, complete the next line as well." sqref="G28" xr:uid="{F4075D23-5333-4C72-A3F4-62A3BA9392A7}"/>
  </dataValidations>
  <printOptions horizontalCentered="1"/>
  <pageMargins left="0.25" right="0.25" top="0.75" bottom="0.75" header="0.3" footer="0.3"/>
  <pageSetup scale="85" orientation="landscape" r:id="rId1"/>
  <headerFooter>
    <oddHeader>&amp;C&amp;"Times New Roman,Bold"Oregon Office of Developmental Disabilities Services
Case Management Payment Study - Provider Survey&amp;RPage &amp;P of &amp;N</oddHeader>
    <oddFooter>&amp;LQuestions? Contact Stephen Pawlowski with Burns &amp;&amp; Associates, Inc. at (602) 466-9840 or spawlowski@healthmanagement.com&amp;R printed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38"/>
  <sheetViews>
    <sheetView zoomScaleNormal="100" workbookViewId="0">
      <selection activeCell="D7" sqref="D7"/>
    </sheetView>
  </sheetViews>
  <sheetFormatPr defaultRowHeight="15" x14ac:dyDescent="0.25"/>
  <cols>
    <col min="1" max="1" width="5.7109375" style="24" customWidth="1"/>
    <col min="2" max="2" width="101.7109375" style="21" customWidth="1"/>
    <col min="3" max="5" width="10.7109375" style="21" customWidth="1"/>
    <col min="6" max="6" width="3.5703125" style="21" customWidth="1"/>
    <col min="7" max="16384" width="9.140625" style="21"/>
  </cols>
  <sheetData>
    <row r="1" spans="1:6" x14ac:dyDescent="0.25">
      <c r="A1" s="333" t="str">
        <f>IF(ISBLANK(ContactInfo_Revenue!C5),"",ContactInfo_Revenue!C5)</f>
        <v/>
      </c>
      <c r="B1" s="333"/>
      <c r="C1" s="333"/>
      <c r="D1" s="333"/>
      <c r="E1" s="333"/>
    </row>
    <row r="2" spans="1:6" ht="9" customHeight="1" x14ac:dyDescent="0.25">
      <c r="A2" s="26"/>
      <c r="B2" s="22"/>
      <c r="C2" s="22"/>
      <c r="D2" s="22"/>
      <c r="E2" s="22"/>
    </row>
    <row r="3" spans="1:6" x14ac:dyDescent="0.25">
      <c r="A3" s="345" t="s">
        <v>187</v>
      </c>
      <c r="B3" s="345"/>
      <c r="C3" s="345"/>
      <c r="D3" s="345"/>
      <c r="E3" s="345"/>
    </row>
    <row r="4" spans="1:6" ht="9" customHeight="1" x14ac:dyDescent="0.25"/>
    <row r="5" spans="1:6" ht="15.75" x14ac:dyDescent="0.25">
      <c r="A5" s="257" t="s">
        <v>55</v>
      </c>
      <c r="B5" s="258" t="s">
        <v>74</v>
      </c>
      <c r="C5" s="259" t="s">
        <v>75</v>
      </c>
      <c r="D5" s="259" t="s">
        <v>76</v>
      </c>
      <c r="E5" s="260" t="s">
        <v>77</v>
      </c>
      <c r="F5" s="217" t="s">
        <v>154</v>
      </c>
    </row>
    <row r="6" spans="1:6" x14ac:dyDescent="0.25">
      <c r="A6" s="130"/>
      <c r="B6" s="65" t="s">
        <v>78</v>
      </c>
      <c r="C6" s="131"/>
      <c r="D6" s="131"/>
      <c r="E6" s="132"/>
    </row>
    <row r="7" spans="1:6" x14ac:dyDescent="0.25">
      <c r="A7" s="117">
        <v>1</v>
      </c>
      <c r="B7" s="27" t="s">
        <v>162</v>
      </c>
      <c r="C7" s="28">
        <v>30</v>
      </c>
      <c r="D7" s="72"/>
      <c r="E7" s="118"/>
    </row>
    <row r="8" spans="1:6" ht="15.75" x14ac:dyDescent="0.25">
      <c r="A8" s="119"/>
      <c r="B8" s="29" t="s">
        <v>79</v>
      </c>
      <c r="C8" s="30"/>
      <c r="D8" s="31"/>
      <c r="E8" s="120"/>
      <c r="F8" s="217" t="s">
        <v>154</v>
      </c>
    </row>
    <row r="9" spans="1:6" ht="15.75" x14ac:dyDescent="0.25">
      <c r="A9" s="121">
        <f>A7+1</f>
        <v>2</v>
      </c>
      <c r="B9" s="233" t="s">
        <v>163</v>
      </c>
      <c r="C9" s="32" t="s">
        <v>80</v>
      </c>
      <c r="D9" s="85"/>
      <c r="E9" s="134"/>
      <c r="F9" s="217" t="s">
        <v>154</v>
      </c>
    </row>
    <row r="10" spans="1:6" ht="15.75" x14ac:dyDescent="0.25">
      <c r="A10" s="122">
        <f>A9+1</f>
        <v>3</v>
      </c>
      <c r="B10" s="218" t="s">
        <v>164</v>
      </c>
      <c r="C10" s="33">
        <v>22</v>
      </c>
      <c r="D10" s="72"/>
      <c r="E10" s="118"/>
      <c r="F10" s="217"/>
    </row>
    <row r="11" spans="1:6" ht="15.75" x14ac:dyDescent="0.25">
      <c r="A11" s="122">
        <f>A10+1</f>
        <v>4</v>
      </c>
      <c r="B11" s="219" t="s">
        <v>165</v>
      </c>
      <c r="C11" s="34">
        <v>10</v>
      </c>
      <c r="D11" s="72"/>
      <c r="E11" s="118"/>
      <c r="F11" s="217"/>
    </row>
    <row r="12" spans="1:6" x14ac:dyDescent="0.25">
      <c r="A12" s="119"/>
      <c r="B12" s="29" t="s">
        <v>82</v>
      </c>
      <c r="C12" s="30"/>
      <c r="D12" s="31"/>
      <c r="E12" s="120"/>
    </row>
    <row r="13" spans="1:6" ht="15.75" x14ac:dyDescent="0.25">
      <c r="A13" s="121">
        <f>A11+1</f>
        <v>5</v>
      </c>
      <c r="B13" s="233" t="s">
        <v>168</v>
      </c>
      <c r="C13" s="32" t="s">
        <v>80</v>
      </c>
      <c r="D13" s="85"/>
      <c r="E13" s="134"/>
      <c r="F13" s="217" t="s">
        <v>154</v>
      </c>
    </row>
    <row r="14" spans="1:6" ht="15.75" x14ac:dyDescent="0.25">
      <c r="A14" s="122">
        <f>A13+1</f>
        <v>6</v>
      </c>
      <c r="B14" s="218" t="s">
        <v>166</v>
      </c>
      <c r="C14" s="33">
        <v>18</v>
      </c>
      <c r="D14" s="72"/>
      <c r="E14" s="118"/>
      <c r="F14" s="217"/>
    </row>
    <row r="15" spans="1:6" ht="15.75" x14ac:dyDescent="0.25">
      <c r="A15" s="122">
        <f>A14+1</f>
        <v>7</v>
      </c>
      <c r="B15" s="219" t="s">
        <v>167</v>
      </c>
      <c r="C15" s="33">
        <v>10</v>
      </c>
      <c r="D15" s="73"/>
      <c r="E15" s="123"/>
      <c r="F15" s="217" t="s">
        <v>154</v>
      </c>
    </row>
    <row r="16" spans="1:6" x14ac:dyDescent="0.25">
      <c r="A16" s="119"/>
      <c r="B16" s="29" t="s">
        <v>84</v>
      </c>
      <c r="C16" s="30"/>
      <c r="D16" s="31"/>
      <c r="E16" s="120"/>
    </row>
    <row r="17" spans="1:6" ht="15.75" x14ac:dyDescent="0.25">
      <c r="A17" s="121">
        <f>A15+1</f>
        <v>8</v>
      </c>
      <c r="B17" s="233" t="s">
        <v>169</v>
      </c>
      <c r="C17" s="35" t="s">
        <v>80</v>
      </c>
      <c r="D17" s="86"/>
      <c r="E17" s="139"/>
      <c r="F17" s="217" t="s">
        <v>154</v>
      </c>
    </row>
    <row r="18" spans="1:6" ht="15" customHeight="1" x14ac:dyDescent="0.25">
      <c r="A18" s="122">
        <f>A17+1</f>
        <v>9</v>
      </c>
      <c r="B18" s="218" t="s">
        <v>170</v>
      </c>
      <c r="C18" s="32">
        <v>15</v>
      </c>
      <c r="D18" s="72"/>
      <c r="E18" s="118"/>
      <c r="F18" s="217"/>
    </row>
    <row r="19" spans="1:6" ht="15" customHeight="1" x14ac:dyDescent="0.25">
      <c r="A19" s="121">
        <f>A18+1</f>
        <v>10</v>
      </c>
      <c r="B19" s="218" t="s">
        <v>171</v>
      </c>
      <c r="C19" s="32">
        <v>10</v>
      </c>
      <c r="D19" s="72"/>
      <c r="E19" s="118"/>
      <c r="F19" s="217"/>
    </row>
    <row r="20" spans="1:6" ht="15.75" x14ac:dyDescent="0.25">
      <c r="A20" s="121">
        <f>A19+1</f>
        <v>11</v>
      </c>
      <c r="B20" s="220" t="s">
        <v>172</v>
      </c>
      <c r="C20" s="25">
        <v>5000</v>
      </c>
      <c r="D20" s="80"/>
      <c r="E20" s="140"/>
      <c r="F20" s="217"/>
    </row>
    <row r="21" spans="1:6" ht="15" customHeight="1" x14ac:dyDescent="0.25">
      <c r="A21" s="122">
        <f>A20+1</f>
        <v>12</v>
      </c>
      <c r="B21" s="221" t="s">
        <v>173</v>
      </c>
      <c r="C21" s="222">
        <f>IF(AND(ISNUMBER(C19),ISNUMBER(C20)),C20/C19,"")</f>
        <v>500</v>
      </c>
      <c r="D21" s="223" t="str">
        <f>IF(AND(ISNUMBER(D19),ISNUMBER(D20)),D20/D19,"")</f>
        <v/>
      </c>
      <c r="E21" s="224" t="str">
        <f>IF(AND(ISNUMBER(E19),ISNUMBER(E20)),E20/E19,"")</f>
        <v/>
      </c>
      <c r="F21" s="217" t="s">
        <v>154</v>
      </c>
    </row>
    <row r="22" spans="1:6" ht="15" customHeight="1" x14ac:dyDescent="0.25">
      <c r="A22" s="124"/>
      <c r="B22" s="29" t="s">
        <v>85</v>
      </c>
      <c r="C22" s="38"/>
      <c r="D22" s="39"/>
      <c r="E22" s="125"/>
    </row>
    <row r="23" spans="1:6" x14ac:dyDescent="0.25">
      <c r="A23" s="121">
        <f>A21+1</f>
        <v>13</v>
      </c>
      <c r="B23" s="233" t="s">
        <v>174</v>
      </c>
      <c r="C23" s="32" t="s">
        <v>80</v>
      </c>
      <c r="D23" s="86"/>
      <c r="E23" s="139"/>
    </row>
    <row r="24" spans="1:6" ht="15" customHeight="1" x14ac:dyDescent="0.25">
      <c r="A24" s="122">
        <f>A23+1</f>
        <v>14</v>
      </c>
      <c r="B24" s="218" t="s">
        <v>175</v>
      </c>
      <c r="C24" s="32">
        <v>15</v>
      </c>
      <c r="D24" s="72"/>
      <c r="E24" s="118"/>
    </row>
    <row r="25" spans="1:6" x14ac:dyDescent="0.25">
      <c r="A25" s="126">
        <f>A24+1</f>
        <v>15</v>
      </c>
      <c r="B25" s="218" t="s">
        <v>176</v>
      </c>
      <c r="C25" s="32">
        <v>8</v>
      </c>
      <c r="D25" s="72"/>
      <c r="E25" s="118"/>
    </row>
    <row r="26" spans="1:6" ht="15" customHeight="1" x14ac:dyDescent="0.25">
      <c r="A26" s="127">
        <f>A25+1</f>
        <v>16</v>
      </c>
      <c r="B26" s="133" t="s">
        <v>177</v>
      </c>
      <c r="C26" s="41">
        <v>0.04</v>
      </c>
      <c r="D26" s="135"/>
      <c r="E26" s="141"/>
    </row>
    <row r="27" spans="1:6" x14ac:dyDescent="0.25">
      <c r="A27" s="119"/>
      <c r="B27" s="42" t="s">
        <v>87</v>
      </c>
      <c r="C27" s="43"/>
      <c r="D27" s="43"/>
      <c r="E27" s="128"/>
    </row>
    <row r="28" spans="1:6" ht="15.75" x14ac:dyDescent="0.25">
      <c r="A28" s="126">
        <f>A26+1</f>
        <v>17</v>
      </c>
      <c r="B28" s="36" t="s">
        <v>178</v>
      </c>
      <c r="C28" s="225" t="s">
        <v>72</v>
      </c>
      <c r="D28" s="87"/>
      <c r="E28" s="142"/>
      <c r="F28" s="217" t="s">
        <v>154</v>
      </c>
    </row>
    <row r="29" spans="1:6" ht="15.75" x14ac:dyDescent="0.25">
      <c r="A29" s="126">
        <f>A28+1</f>
        <v>18</v>
      </c>
      <c r="B29" s="290" t="s">
        <v>214</v>
      </c>
      <c r="C29" s="226"/>
      <c r="D29" s="227"/>
      <c r="E29" s="228"/>
      <c r="F29" s="217"/>
    </row>
    <row r="30" spans="1:6" ht="15.75" x14ac:dyDescent="0.25">
      <c r="A30" s="126">
        <f>A29+1</f>
        <v>19</v>
      </c>
      <c r="B30" s="218" t="s">
        <v>179</v>
      </c>
      <c r="C30" s="225"/>
      <c r="D30" s="72"/>
      <c r="E30" s="118"/>
      <c r="F30" s="217" t="s">
        <v>154</v>
      </c>
    </row>
    <row r="31" spans="1:6" ht="15.75" x14ac:dyDescent="0.25">
      <c r="A31" s="126">
        <f t="shared" ref="A31:A37" si="0">A30+1</f>
        <v>20</v>
      </c>
      <c r="B31" s="218" t="s">
        <v>181</v>
      </c>
      <c r="C31" s="225"/>
      <c r="D31" s="72"/>
      <c r="E31" s="118"/>
      <c r="F31" s="217" t="s">
        <v>154</v>
      </c>
    </row>
    <row r="32" spans="1:6" ht="15.75" x14ac:dyDescent="0.25">
      <c r="A32" s="126">
        <f t="shared" si="0"/>
        <v>21</v>
      </c>
      <c r="B32" s="220" t="s">
        <v>180</v>
      </c>
      <c r="C32" s="229">
        <v>0</v>
      </c>
      <c r="D32" s="80"/>
      <c r="E32" s="140"/>
      <c r="F32" s="217" t="s">
        <v>154</v>
      </c>
    </row>
    <row r="33" spans="1:6" ht="15.75" x14ac:dyDescent="0.25">
      <c r="A33" s="126">
        <f t="shared" si="0"/>
        <v>22</v>
      </c>
      <c r="B33" s="221" t="s">
        <v>173</v>
      </c>
      <c r="C33" s="222" t="str">
        <f>IF(AND(ISNUMBER(C31),ISNUMBER(C32)),C32/C31,"")</f>
        <v/>
      </c>
      <c r="D33" s="223" t="str">
        <f>IF(AND(ISNUMBER(D31),ISNUMBER(D32)),D32/D31,"")</f>
        <v/>
      </c>
      <c r="E33" s="224" t="str">
        <f>IF(AND(ISNUMBER(E31),ISNUMBER(E32)),E32/E31,"")</f>
        <v/>
      </c>
      <c r="F33" s="217" t="s">
        <v>154</v>
      </c>
    </row>
    <row r="34" spans="1:6" x14ac:dyDescent="0.25">
      <c r="A34" s="124"/>
      <c r="B34" s="44" t="s">
        <v>88</v>
      </c>
      <c r="C34" s="43"/>
      <c r="D34" s="43"/>
      <c r="E34" s="128"/>
    </row>
    <row r="35" spans="1:6" ht="30" x14ac:dyDescent="0.25">
      <c r="A35" s="126">
        <f>A32+1</f>
        <v>22</v>
      </c>
      <c r="B35" s="36" t="s">
        <v>182</v>
      </c>
      <c r="C35" s="45">
        <v>1.4999999999999999E-2</v>
      </c>
      <c r="D35" s="136"/>
      <c r="E35" s="143"/>
      <c r="F35" s="217" t="s">
        <v>154</v>
      </c>
    </row>
    <row r="36" spans="1:6" ht="30" customHeight="1" x14ac:dyDescent="0.25">
      <c r="A36" s="117">
        <f t="shared" si="0"/>
        <v>23</v>
      </c>
      <c r="B36" s="37" t="s">
        <v>183</v>
      </c>
      <c r="C36" s="46"/>
      <c r="D36" s="137"/>
      <c r="E36" s="144"/>
      <c r="F36" s="217" t="s">
        <v>154</v>
      </c>
    </row>
    <row r="37" spans="1:6" x14ac:dyDescent="0.25">
      <c r="A37" s="127">
        <f t="shared" si="0"/>
        <v>24</v>
      </c>
      <c r="B37" s="40" t="s">
        <v>184</v>
      </c>
      <c r="C37" s="129">
        <v>1.89</v>
      </c>
      <c r="D37" s="138"/>
      <c r="E37" s="145"/>
    </row>
    <row r="38" spans="1:6" x14ac:dyDescent="0.25">
      <c r="B38" s="47"/>
    </row>
  </sheetData>
  <sheetProtection algorithmName="SHA-512" hashValue="0x9OHcDC5wgWf+AWQa0Qw03eD448F0QShrjtnNcy4ApXXzWDRDoqMuVCy0FhGSoFoKqkO0lBBxuOWT+5aLbWnw==" saltValue="BaqNxrf1TQdpdL2Vn4utEg==" spinCount="100000" sheet="1"/>
  <mergeCells count="2">
    <mergeCell ref="A1:E1"/>
    <mergeCell ref="A3:E3"/>
  </mergeCells>
  <conditionalFormatting sqref="D10:E11">
    <cfRule type="expression" dxfId="12" priority="11">
      <formula>IF(D$9="No",TRUE,FALSE)</formula>
    </cfRule>
  </conditionalFormatting>
  <conditionalFormatting sqref="D14:E15">
    <cfRule type="expression" dxfId="11" priority="9">
      <formula>IF(D$13="No",TRUE,FALSE)</formula>
    </cfRule>
  </conditionalFormatting>
  <conditionalFormatting sqref="D18:E20">
    <cfRule type="expression" dxfId="10" priority="8">
      <formula>IF(D$17="No",TRUE,FALSE)</formula>
    </cfRule>
  </conditionalFormatting>
  <conditionalFormatting sqref="D21">
    <cfRule type="expression" dxfId="9" priority="7">
      <formula>$D$18="No"</formula>
    </cfRule>
  </conditionalFormatting>
  <conditionalFormatting sqref="E21">
    <cfRule type="expression" dxfId="8" priority="6">
      <formula>$E$18="No"</formula>
    </cfRule>
  </conditionalFormatting>
  <conditionalFormatting sqref="D24:E26">
    <cfRule type="expression" dxfId="7" priority="5">
      <formula>IF(D$23="No",TRUE,FALSE)</formula>
    </cfRule>
  </conditionalFormatting>
  <conditionalFormatting sqref="D30:E32">
    <cfRule type="expression" dxfId="6" priority="3">
      <formula>IF(D$28="No",TRUE,FALSE)</formula>
    </cfRule>
  </conditionalFormatting>
  <conditionalFormatting sqref="D33">
    <cfRule type="expression" dxfId="5" priority="2">
      <formula>$D$24="No"</formula>
    </cfRule>
  </conditionalFormatting>
  <conditionalFormatting sqref="E33">
    <cfRule type="expression" dxfId="4" priority="1">
      <formula>$E$24="No"</formula>
    </cfRule>
  </conditionalFormatting>
  <conditionalFormatting sqref="B29">
    <cfRule type="expression" dxfId="3" priority="4">
      <formula>IF(AND(B29="[If yes, please specify the benefit(s) here]",OR(D28="Yes",E28="Yes",#REF!="Yes")),TRUE,FALSE)</formula>
    </cfRule>
  </conditionalFormatting>
  <dataValidations count="25">
    <dataValidation type="decimal" operator="greaterThanOrEqual" allowBlank="1" showInputMessage="1" showErrorMessage="1" error="Please enter a valid number." sqref="D7:E7 D32:E32 D20:E20 D26:E26 D35:E37" xr:uid="{00000000-0002-0000-0900-000002000000}">
      <formula1>0</formula1>
    </dataValidation>
    <dataValidation type="decimal" errorStyle="warning" allowBlank="1" showInputMessage="1" showErrorMessage="1" error="Please enter days (not hours) per year." sqref="D11" xr:uid="{00000000-0002-0000-0900-000005000000}">
      <formula1>0</formula1>
      <formula2>30</formula2>
    </dataValidation>
    <dataValidation allowBlank="1" showInputMessage="1" showErrorMessage="1" prompt="For the purposes of the survey, full-time is defined as at least 30 hours per week." sqref="F5" xr:uid="{581D8C2D-BF15-41D6-9C0C-8D17EE42E41B}"/>
    <dataValidation allowBlank="1" showInputMessage="1" showErrorMessage="1" prompt="Holidays include only paid days off (being paid for a holiday when not working that day) or compensatory time (vacation hours that an employee receives for working on a holiday that they can later use as paid time off). " sqref="F8" xr:uid="{B48FBE31-C5F9-4099-8484-A6AD1C6CD961}"/>
    <dataValidation allowBlank="1" showInputMessage="1" showErrorMessage="1" prompt="If the response is &quot;No&quot;, Lines 3 and 4 do not need to be completed." sqref="F9" xr:uid="{2869C161-2F66-4320-9B3A-BBCFE2F34331}"/>
    <dataValidation type="whole" operator="lessThanOrEqual" allowBlank="1" showInputMessage="1" showErrorMessage="1" error="Number of employees eligible for holidays cannot exceed total number of employees reported on Line 1." sqref="D10:F10 F11" xr:uid="{BFDF327D-B0A3-41F1-B2DF-17A3BE95995B}">
      <formula1>D$7</formula1>
    </dataValidation>
    <dataValidation type="list" allowBlank="1" showInputMessage="1" showErrorMessage="1" sqref="D9:F9 D28:E28 D17:E17 D23:E23 D13:E13" xr:uid="{FE8A968F-E710-484D-8ABC-DD27B8F3123D}">
      <formula1>"Yes,No"</formula1>
    </dataValidation>
    <dataValidation allowBlank="1" showInputMessage="1" showErrorMessage="1" prompt="Report the number of DAYS of paid time off (not hours)." sqref="F15" xr:uid="{4DB1C3CC-F2F1-48FD-8E36-F1DB3FC200E8}"/>
    <dataValidation allowBlank="1" showInputMessage="1" showErrorMessage="1" prompt="If the response is &quot;No&quot;, Lines 6 and 7 do not need to be completed." sqref="F13" xr:uid="{3E21CE60-F55D-4A87-A9A3-EF7142568813}"/>
    <dataValidation type="whole" operator="lessThanOrEqual" allowBlank="1" showInputMessage="1" showErrorMessage="1" error="Number of employees eligible for paid time off cannot exceed total number of employees reported on Line 1." sqref="D14:E14" xr:uid="{4DF44FF9-8679-4909-9069-8438276D5432}">
      <formula1>D$7</formula1>
    </dataValidation>
    <dataValidation type="whole" operator="lessThanOrEqual" allowBlank="1" showInputMessage="1" showErrorMessage="1" error="Number of employees eligible for health insurance cannot exceed total number of employees reported on Line 1." sqref="D18:E18 D24:E24" xr:uid="{10EF082B-8C1C-4BDC-9070-54EF504D4BC6}">
      <formula1>D$7</formula1>
    </dataValidation>
    <dataValidation type="whole" operator="lessThanOrEqual" allowBlank="1" showInputMessage="1" showErrorMessage="1" error="Number of employees receiving health insurance cannot exceed number of eligible employees reported on Line 9." sqref="D19:E19" xr:uid="{22CD7C29-2237-41DA-A8CA-E00D52A83F14}">
      <formula1>D$18</formula1>
    </dataValidation>
    <dataValidation allowBlank="1" showInputMessage="1" showErrorMessage="1" prompt="This value is automatically calculated by dividing total spending from Line 11 by the number of enrolled staff from Line 10." sqref="F21" xr:uid="{A5A816C2-58C8-477F-91B7-A900F7CFCDAB}"/>
    <dataValidation allowBlank="1" showInputMessage="1" showErrorMessage="1" prompt="If the response is &quot;No&quot;, Lines 9 through 11 do not need to be completed." sqref="F17" xr:uid="{4D032E79-2CA2-4602-98C1-798067380571}"/>
    <dataValidation type="whole" operator="lessThanOrEqual" allowBlank="1" showInputMessage="1" showErrorMessage="1" error="Number of employees eligible for other benefits cannot exceed total number of employees reported on Line 1." sqref="D30:E30" xr:uid="{D3EBA210-954E-4DFB-90DC-4384BED10EA3}">
      <formula1>D$7</formula1>
    </dataValidation>
    <dataValidation allowBlank="1" showInputMessage="1" showErrorMessage="1" prompt="If the response is &quot;No&quot;, Lines 18 through 22 do not need to be completed." sqref="F28" xr:uid="{44B702AE-864B-47EB-B75D-0A02FD1C2158}"/>
    <dataValidation allowBlank="1" showInputMessage="1" showErrorMessage="1" prompt="This value is automatically calculated by dividing total spending from Line 21 by the number of enrolled staff from Line 20." sqref="F33" xr:uid="{E18DE748-C052-422F-905E-2BCBC82AE93D}"/>
    <dataValidation allowBlank="1" showInputMessage="1" showErrorMessage="1" prompt="Report the total cost in the previous month for all other benefits provided by your agency." sqref="F32" xr:uid="{DB8E0D7C-6270-4348-888C-DA3B62065373}"/>
    <dataValidation allowBlank="1" showInputMessage="1" showErrorMessage="1" prompt="If your agency provides multiple other benefits, answer the question for the benefit with the greatest cost." sqref="F30:F31" xr:uid="{75588B6B-0A20-4478-888C-368F93D88230}"/>
    <dataValidation type="whole" operator="lessThanOrEqual" allowBlank="1" showInputMessage="1" showErrorMessage="1" error="Number of employees receiving a retirement contribution cannot exceed number of eligible employees reported on Line 14." sqref="D25:E25" xr:uid="{73601FF4-E3A8-449F-AAC8-A67CF8D24882}">
      <formula1>D$24</formula1>
    </dataValidation>
    <dataValidation type="whole" operator="lessThanOrEqual" allowBlank="1" showInputMessage="1" showErrorMessage="1" error="Number of employees receiving other benefits cannot exceed number of eligible employees reported on Line 19." sqref="D31:E31" xr:uid="{35CAF360-629F-4271-8860-CAA3B7F07510}">
      <formula1>D$30</formula1>
    </dataValidation>
    <dataValidation allowBlank="1" showInputMessage="1" showErrorMessage="1" prompt="In 2022, the tax is applied to the first $47,700 in wages paid to each employee and the rate ranges from 0.9 percent to 5.4 percent." sqref="F35" xr:uid="{5B215E6C-8978-456E-BBB5-BF6D3CE7E580}"/>
    <dataValidation allowBlank="1" showInputMessage="1" showErrorMessage="1" prompt="Some organizations, including some non-profits, may elect to pay the actual cost of benefits paid to former employees rather than making payments based on a computed tax rate (&quot;payments in lieu of contributions&quot;)." sqref="F36" xr:uid="{40075CDC-91E5-463E-A837-8B49738E155F}"/>
    <dataValidation type="decimal" errorStyle="warning" allowBlank="1" showInputMessage="1" showErrorMessage="1" error="Please enter days (not hours) per year." sqref="D15 E15" xr:uid="{C30C8D03-C929-4085-811E-E909341B1525}">
      <formula1>0</formula1>
      <formula2>35</formula2>
    </dataValidation>
    <dataValidation type="decimal" errorStyle="warning" allowBlank="1" showInputMessage="1" showErrorMessage="1" error="Please enter days (not hours) per year." sqref="E11" xr:uid="{E9244E0D-F641-47E5-B119-0B71DAEF46B0}">
      <formula1>0</formula1>
      <formula2>15</formula2>
    </dataValidation>
  </dataValidations>
  <printOptions horizontalCentered="1"/>
  <pageMargins left="0.25" right="0.25" top="0.75" bottom="0.75" header="0.3" footer="0.3"/>
  <pageSetup scale="85" orientation="landscape" r:id="rId1"/>
  <headerFooter>
    <oddHeader>&amp;C&amp;"Times New Roman,Bold"Oregon Office of Developmental Disabilities Services
Case Management Payment Study - Provider Survey&amp;RPage &amp;P of &amp;N</oddHeader>
    <oddFooter>&amp;LQuestions? Contact Stephen Pawlowski with Burns &amp;&amp; Associates, Inc. at (602) 466-9840 or spawlowski@healthmanagement.com&amp;R printed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E25"/>
  <sheetViews>
    <sheetView showGridLines="0" zoomScaleNormal="100" zoomScaleSheetLayoutView="90" workbookViewId="0">
      <selection activeCell="E24" sqref="E24"/>
    </sheetView>
  </sheetViews>
  <sheetFormatPr defaultColWidth="9.140625" defaultRowHeight="15" x14ac:dyDescent="0.25"/>
  <cols>
    <col min="1" max="1" width="5.7109375" style="54" customWidth="1"/>
    <col min="2" max="2" width="80.42578125" style="55" customWidth="1"/>
    <col min="3" max="3" width="10.7109375" style="54" customWidth="1"/>
    <col min="4" max="4" width="10" style="54" bestFit="1" customWidth="1"/>
    <col min="5" max="5" width="3.5703125" style="55" customWidth="1"/>
    <col min="6" max="16384" width="9.140625" style="55"/>
  </cols>
  <sheetData>
    <row r="1" spans="1:5" s="51" customFormat="1" x14ac:dyDescent="0.25">
      <c r="A1" s="333" t="str">
        <f>IF(ISBLANK(ContactInfo_Revenue!C5),"",ContactInfo_Revenue!C5)</f>
        <v/>
      </c>
      <c r="B1" s="333"/>
      <c r="C1" s="64"/>
      <c r="D1" s="64"/>
    </row>
    <row r="2" spans="1:5" s="51" customFormat="1" x14ac:dyDescent="0.25">
      <c r="A2" s="52"/>
      <c r="B2" s="53"/>
      <c r="C2" s="53"/>
      <c r="D2" s="53"/>
    </row>
    <row r="3" spans="1:5" s="51" customFormat="1" ht="14.25" x14ac:dyDescent="0.25">
      <c r="A3" s="346" t="s">
        <v>188</v>
      </c>
      <c r="B3" s="346"/>
      <c r="C3" s="346"/>
      <c r="D3" s="346"/>
    </row>
    <row r="5" spans="1:5" s="56" customFormat="1" ht="15" customHeight="1" x14ac:dyDescent="0.25">
      <c r="A5" s="261" t="s">
        <v>55</v>
      </c>
      <c r="B5" s="262" t="s">
        <v>74</v>
      </c>
      <c r="C5" s="263" t="s">
        <v>75</v>
      </c>
      <c r="D5" s="264" t="s">
        <v>112</v>
      </c>
    </row>
    <row r="6" spans="1:5" s="56" customFormat="1" x14ac:dyDescent="0.25">
      <c r="A6" s="152"/>
      <c r="B6" s="76" t="s">
        <v>110</v>
      </c>
      <c r="C6" s="77"/>
      <c r="D6" s="153"/>
    </row>
    <row r="7" spans="1:5" s="56" customFormat="1" x14ac:dyDescent="0.25">
      <c r="A7" s="146">
        <v>1</v>
      </c>
      <c r="B7" s="57" t="s">
        <v>220</v>
      </c>
      <c r="C7" s="58">
        <v>70</v>
      </c>
      <c r="D7" s="83"/>
    </row>
    <row r="8" spans="1:5" s="56" customFormat="1" x14ac:dyDescent="0.25">
      <c r="A8" s="146">
        <f>A7+1</f>
        <v>2</v>
      </c>
      <c r="B8" s="255" t="s">
        <v>221</v>
      </c>
      <c r="C8" s="74">
        <v>0.98</v>
      </c>
      <c r="D8" s="78"/>
    </row>
    <row r="9" spans="1:5" s="56" customFormat="1" ht="15.75" x14ac:dyDescent="0.25">
      <c r="A9" s="147">
        <f>A8+1</f>
        <v>3</v>
      </c>
      <c r="B9" s="59" t="s">
        <v>223</v>
      </c>
      <c r="C9" s="35" t="s">
        <v>72</v>
      </c>
      <c r="D9" s="139"/>
      <c r="E9" s="154" t="s">
        <v>154</v>
      </c>
    </row>
    <row r="10" spans="1:5" s="56" customFormat="1" x14ac:dyDescent="0.25">
      <c r="A10" s="147">
        <f t="shared" ref="A10:A12" si="0">A9+1</f>
        <v>4</v>
      </c>
      <c r="B10" s="255" t="s">
        <v>224</v>
      </c>
      <c r="C10" s="60"/>
      <c r="D10" s="165"/>
    </row>
    <row r="11" spans="1:5" s="56" customFormat="1" ht="15.75" x14ac:dyDescent="0.25">
      <c r="A11" s="147">
        <f t="shared" si="0"/>
        <v>5</v>
      </c>
      <c r="B11" s="59" t="s">
        <v>225</v>
      </c>
      <c r="C11" s="35" t="s">
        <v>72</v>
      </c>
      <c r="D11" s="139"/>
      <c r="E11" s="154" t="s">
        <v>154</v>
      </c>
    </row>
    <row r="12" spans="1:5" s="56" customFormat="1" x14ac:dyDescent="0.25">
      <c r="A12" s="147">
        <f t="shared" si="0"/>
        <v>6</v>
      </c>
      <c r="B12" s="255" t="s">
        <v>226</v>
      </c>
      <c r="C12" s="60"/>
      <c r="D12" s="165"/>
    </row>
    <row r="13" spans="1:5" s="56" customFormat="1" ht="15.75" x14ac:dyDescent="0.25">
      <c r="A13" s="147">
        <f>A12+1</f>
        <v>7</v>
      </c>
      <c r="B13" s="59" t="s">
        <v>227</v>
      </c>
      <c r="C13" s="60">
        <v>35</v>
      </c>
      <c r="D13" s="165"/>
      <c r="E13" s="154" t="s">
        <v>154</v>
      </c>
    </row>
    <row r="14" spans="1:5" s="56" customFormat="1" x14ac:dyDescent="0.25">
      <c r="A14" s="148"/>
      <c r="B14" s="61" t="s">
        <v>215</v>
      </c>
      <c r="C14" s="62"/>
      <c r="D14" s="149"/>
    </row>
    <row r="15" spans="1:5" s="56" customFormat="1" x14ac:dyDescent="0.25">
      <c r="A15" s="146">
        <f>A13+1</f>
        <v>8</v>
      </c>
      <c r="B15" s="57" t="s">
        <v>230</v>
      </c>
      <c r="C15" s="58">
        <v>15</v>
      </c>
      <c r="D15" s="83"/>
    </row>
    <row r="16" spans="1:5" s="56" customFormat="1" x14ac:dyDescent="0.25">
      <c r="A16" s="146">
        <f t="shared" ref="A16:A25" si="1">A15+1</f>
        <v>9</v>
      </c>
      <c r="B16" s="256" t="s">
        <v>222</v>
      </c>
      <c r="C16" s="63">
        <v>0.09</v>
      </c>
      <c r="D16" s="79"/>
    </row>
    <row r="17" spans="1:5" s="56" customFormat="1" ht="15.75" x14ac:dyDescent="0.25">
      <c r="A17" s="146">
        <f t="shared" si="1"/>
        <v>10</v>
      </c>
      <c r="B17" s="57" t="s">
        <v>117</v>
      </c>
      <c r="C17" s="75">
        <v>12</v>
      </c>
      <c r="D17" s="150"/>
      <c r="E17" s="155" t="s">
        <v>154</v>
      </c>
    </row>
    <row r="18" spans="1:5" s="56" customFormat="1" ht="15.75" x14ac:dyDescent="0.25">
      <c r="A18" s="146">
        <f t="shared" si="1"/>
        <v>11</v>
      </c>
      <c r="B18" s="252" t="s">
        <v>118</v>
      </c>
      <c r="C18" s="75">
        <v>4</v>
      </c>
      <c r="D18" s="150"/>
      <c r="E18" s="155" t="s">
        <v>154</v>
      </c>
    </row>
    <row r="19" spans="1:5" s="56" customFormat="1" x14ac:dyDescent="0.25">
      <c r="A19" s="148"/>
      <c r="B19" s="61" t="s">
        <v>217</v>
      </c>
      <c r="C19" s="62"/>
      <c r="D19" s="149"/>
    </row>
    <row r="20" spans="1:5" s="56" customFormat="1" x14ac:dyDescent="0.25">
      <c r="A20" s="170">
        <f>A18+1</f>
        <v>12</v>
      </c>
      <c r="B20" s="156" t="s">
        <v>229</v>
      </c>
      <c r="C20" s="157" t="s">
        <v>72</v>
      </c>
      <c r="D20" s="158"/>
    </row>
    <row r="21" spans="1:5" s="56" customFormat="1" x14ac:dyDescent="0.25">
      <c r="A21" s="146">
        <f t="shared" si="1"/>
        <v>13</v>
      </c>
      <c r="B21" s="156" t="s">
        <v>218</v>
      </c>
      <c r="C21" s="157" t="s">
        <v>80</v>
      </c>
      <c r="D21" s="158"/>
    </row>
    <row r="22" spans="1:5" s="56" customFormat="1" x14ac:dyDescent="0.25">
      <c r="A22" s="146">
        <f t="shared" si="1"/>
        <v>14</v>
      </c>
      <c r="B22" s="252" t="s">
        <v>219</v>
      </c>
      <c r="C22" s="253">
        <v>1500</v>
      </c>
      <c r="D22" s="254"/>
    </row>
    <row r="23" spans="1:5" s="56" customFormat="1" x14ac:dyDescent="0.25">
      <c r="A23" s="146">
        <f t="shared" si="1"/>
        <v>15</v>
      </c>
      <c r="B23" s="156" t="s">
        <v>216</v>
      </c>
      <c r="C23" s="157" t="s">
        <v>80</v>
      </c>
      <c r="D23" s="158"/>
    </row>
    <row r="24" spans="1:5" s="56" customFormat="1" ht="15.75" x14ac:dyDescent="0.25">
      <c r="A24" s="146">
        <f t="shared" si="1"/>
        <v>16</v>
      </c>
      <c r="B24" s="57" t="s">
        <v>131</v>
      </c>
      <c r="C24" s="58">
        <v>180</v>
      </c>
      <c r="D24" s="83"/>
      <c r="E24" s="155" t="s">
        <v>154</v>
      </c>
    </row>
    <row r="25" spans="1:5" s="56" customFormat="1" ht="15.75" x14ac:dyDescent="0.25">
      <c r="A25" s="151">
        <f t="shared" si="1"/>
        <v>17</v>
      </c>
      <c r="B25" s="159" t="s">
        <v>185</v>
      </c>
      <c r="C25" s="160">
        <v>0.18</v>
      </c>
      <c r="D25" s="161"/>
      <c r="E25" s="155"/>
    </row>
  </sheetData>
  <sheetProtection algorithmName="SHA-512" hashValue="mBw6hO3HgGKZ0PvS0oOrITb/Val0k6pz/R7AofeurcbDUc7pes2enmu0qys98lBcllbbtdOfd14jvam7m0/DrA==" saltValue="+H5UpDRTNimu7+B12s6EQw==" spinCount="100000" sheet="1"/>
  <mergeCells count="2">
    <mergeCell ref="A1:B1"/>
    <mergeCell ref="A3:D3"/>
  </mergeCells>
  <conditionalFormatting sqref="D22">
    <cfRule type="expression" dxfId="2" priority="3">
      <formula>IF(D21="No",TRUE,FALSE)</formula>
    </cfRule>
  </conditionalFormatting>
  <conditionalFormatting sqref="D10">
    <cfRule type="expression" dxfId="1" priority="2">
      <formula>IF(D9="No",TRUE,FALSE)</formula>
    </cfRule>
  </conditionalFormatting>
  <conditionalFormatting sqref="D12">
    <cfRule type="expression" dxfId="0" priority="1">
      <formula>IF(D11="No",TRUE,FALSE)</formula>
    </cfRule>
  </conditionalFormatting>
  <dataValidations count="11">
    <dataValidation type="decimal" operator="greaterThanOrEqual" allowBlank="1" showInputMessage="1" showErrorMessage="1" error="Please enter a valid number." sqref="D15:D17 D24 D22 D7:D8 D10 D12:D13" xr:uid="{F4BEDF6A-664B-4AD5-9428-E64B3434BB3D}">
      <formula1>0</formula1>
    </dataValidation>
    <dataValidation allowBlank="1" showInputMessage="1" showErrorMessage="1" prompt="If your agency employs part-time service coordinators, calculate a full-time equivalent caseload. For example, if a case manager works 20 hours per week and has a caseload of 25, their expected full-time caseload would be 50." sqref="E13" xr:uid="{21305645-15CB-4E39-BE76-4BAE534EC597}"/>
    <dataValidation allowBlank="1" showInputMessage="1" showErrorMessage="1" prompt="Record the typical number of contacts – whether telephonic, electronic, or face-to-face – that an individual receives from their case manager in a typical year." sqref="E17" xr:uid="{62CF6B37-3817-45F9-8C5A-613925515FB1}"/>
    <dataValidation allowBlank="1" showInputMessage="1" showErrorMessage="1" prompt="Record the typical number of face-to-face contacts that an individual receives from their case manager in a typical year. This total will be a subset of the total contacts reported on Line 4 and so cannot exceed the number reported on that Line." sqref="E25" xr:uid="{86BD4890-75FC-46EC-B3C4-670222DFE991}"/>
    <dataValidation type="decimal" allowBlank="1" showInputMessage="1" showErrorMessage="1" error="Please enter a valid number." sqref="D25" xr:uid="{EDA00F55-1CB2-4A1C-96CC-DC89CDB8DC03}">
      <formula1>0</formula1>
      <formula2>D18</formula2>
    </dataValidation>
    <dataValidation type="decimal" allowBlank="1" showInputMessage="1" showErrorMessage="1" error="Please enter a valid number." sqref="D18" xr:uid="{136E4F31-8772-4868-8680-804665E67699}">
      <formula1>0</formula1>
      <formula2>D17</formula2>
    </dataValidation>
    <dataValidation type="list" operator="greaterThanOrEqual" allowBlank="1" showInputMessage="1" showErrorMessage="1" error="Please enter a valid number." sqref="D23 D20:D21 D9 D11" xr:uid="{95E02DC1-6B18-4571-9E70-E8B9367F70D4}">
      <formula1>"Yes,No"</formula1>
    </dataValidation>
    <dataValidation allowBlank="1" showInputMessage="1" showErrorMessage="1" prompt="Reported mileage should reflect typical pre-pandemic travel." sqref="E24" xr:uid="{40A45788-1DDD-4929-B27F-EECE90F485C0}"/>
    <dataValidation allowBlank="1" showInputMessage="1" showErrorMessage="1" prompt="Record the typical annual number of face-to-face contacts that an individual received from their case manager pre-pandemic. This total will be a subset of the total contacts reported on Line 4 and so cannot exceed the total reported on that line." sqref="E18" xr:uid="{5167D58E-A51D-42BB-A015-50E2F0AAE749}"/>
    <dataValidation allowBlank="1" showInputMessage="1" showErrorMessage="1" prompt="Indicate &quot;Yes&quot; if your organization's DRC is dedicated exclusively to this role; that is, they do not have other responsibilities such as providing 'regular' case management services. Indicate &quot;No&quot; if the DRC also performs other case management duties." sqref="E9" xr:uid="{C1288598-85CF-445B-862B-A9E34E51DE03}"/>
    <dataValidation allowBlank="1" showInputMessage="1" showErrorMessage="1" prompt="Indicate &quot;Yes&quot; if your organization has case managers dedicated exclusively to facilitating ONAs; i.e., they do not have other duties such as providing 'regular' case management. Indicate &quot;No&quot; if the DRC also performs other case management duties." sqref="E11" xr:uid="{A3B60015-933F-44DB-BF39-54C9B8965F3E}"/>
  </dataValidations>
  <printOptions horizontalCentered="1"/>
  <pageMargins left="0.25" right="0.25" top="0.75" bottom="0.75" header="0.3" footer="0.3"/>
  <pageSetup scale="85" orientation="landscape" r:id="rId1"/>
  <headerFooter>
    <oddHeader>&amp;C&amp;"Times New Roman,Bold"Oregon Office of Developmental Disabilities Services
Case Management Payment Study - Provider Survey&amp;RPage &amp;P of &amp;N</oddHeader>
    <oddFooter>&amp;LQuestions? Contact Stephen Pawlowski with Burns &amp;&amp; Associates, Inc. at (602) 466-9840 or spawlowski@healthmanagement.com&amp;R printed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23</vt:i4>
      </vt:variant>
    </vt:vector>
  </HeadingPairs>
  <TitlesOfParts>
    <vt:vector size="32" baseType="lpstr">
      <vt:lpstr>B&amp;A Summary</vt:lpstr>
      <vt:lpstr>Questions</vt:lpstr>
      <vt:lpstr>Drop Downs</vt:lpstr>
      <vt:lpstr>Cover</vt:lpstr>
      <vt:lpstr>ContactInfo_Revenue</vt:lpstr>
      <vt:lpstr>Staff Costs</vt:lpstr>
      <vt:lpstr>Other Costs</vt:lpstr>
      <vt:lpstr>Case Mgr Benefits</vt:lpstr>
      <vt:lpstr>SvcDetails</vt:lpstr>
      <vt:lpstr>AdultChild</vt:lpstr>
      <vt:lpstr>BSCLicenses</vt:lpstr>
      <vt:lpstr>Education</vt:lpstr>
      <vt:lpstr>EmpStatus</vt:lpstr>
      <vt:lpstr>Experience</vt:lpstr>
      <vt:lpstr>NursePayMeth</vt:lpstr>
      <vt:lpstr>PayMeth</vt:lpstr>
      <vt:lpstr>Percent</vt:lpstr>
      <vt:lpstr>'Case Mgr Benefits'!Print_Area</vt:lpstr>
      <vt:lpstr>ContactInfo_Revenue!Print_Area</vt:lpstr>
      <vt:lpstr>Cover!Print_Area</vt:lpstr>
      <vt:lpstr>'Other Costs'!Print_Area</vt:lpstr>
      <vt:lpstr>'Staff Costs'!Print_Area</vt:lpstr>
      <vt:lpstr>SvcDetails!Print_Area</vt:lpstr>
      <vt:lpstr>'B&amp;A Summary'!Print_Titles</vt:lpstr>
      <vt:lpstr>'Case Mgr Benefits'!Print_Titles</vt:lpstr>
      <vt:lpstr>'Staff Costs'!Print_Titles</vt:lpstr>
      <vt:lpstr>SvcDetails!Print_Titles</vt:lpstr>
      <vt:lpstr>Region</vt:lpstr>
      <vt:lpstr>Setting</vt:lpstr>
      <vt:lpstr>Setting2</vt:lpstr>
      <vt:lpstr>WaitingPeriod</vt:lpstr>
      <vt:lpstr>YesNo</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Tina Brezenski</dc:creator>
  <cp:lastModifiedBy>Barry Smith</cp:lastModifiedBy>
  <cp:lastPrinted>2022-05-06T09:39:39Z</cp:lastPrinted>
  <dcterms:created xsi:type="dcterms:W3CDTF">2016-08-12T17:11:26Z</dcterms:created>
  <dcterms:modified xsi:type="dcterms:W3CDTF">2022-05-13T13:12:37Z</dcterms:modified>
</cp:coreProperties>
</file>