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W:\Projects\2025-10_IL Aging (MGT)\Provider Survey\"/>
    </mc:Choice>
  </mc:AlternateContent>
  <xr:revisionPtr revIDLastSave="0" documentId="13_ncr:1_{98850A28-B565-4E63-B3E1-15E89DEA1024}" xr6:coauthVersionLast="47" xr6:coauthVersionMax="47" xr10:uidLastSave="{00000000-0000-0000-0000-000000000000}"/>
  <bookViews>
    <workbookView xWindow="1620" yWindow="12" windowWidth="21600" windowHeight="13776" tabRatio="767" xr2:uid="{00000000-000D-0000-FFFF-FFFF00000000}"/>
  </bookViews>
  <sheets>
    <sheet name="Cover" sheetId="106" r:id="rId1"/>
    <sheet name="Contact Info &amp; Revenues" sheetId="28" r:id="rId2"/>
    <sheet name="Admin &amp; Program Staff" sheetId="76" r:id="rId3"/>
    <sheet name="Direct Staff Wages" sheetId="23" r:id="rId4"/>
    <sheet name="Direct Staff Benefits" sheetId="25" r:id="rId5"/>
    <sheet name="Non Staff Expenses" sheetId="22" r:id="rId6"/>
    <sheet name="In-Home Svcs" sheetId="46" r:id="rId7"/>
    <sheet name="ChangesAfterFiscalYear" sheetId="104" r:id="rId8"/>
    <sheet name="AAA" sheetId="105" state="hidden" r:id="rId9"/>
  </sheets>
  <definedNames>
    <definedName name="_xlnm._FilterDatabase" localSheetId="3" hidden="1">'Direct Staff Wages'!$S$10:$S$58</definedName>
    <definedName name="_xlcn.LinkedTable_dim_SIS_Clients1" hidden="1">#REF!</definedName>
    <definedName name="_xlcn.LinkedTable_dim_Srvc_Map1" hidden="1">#REF!</definedName>
    <definedName name="_xlnm.Print_Area" localSheetId="2">'Admin &amp; Program Staff'!$A$1:$Q$60</definedName>
    <definedName name="_xlnm.Print_Area" localSheetId="7">ChangesAfterFiscalYear!$A$1:$C$55</definedName>
    <definedName name="_xlnm.Print_Area" localSheetId="1">'Contact Info &amp; Revenues'!$A$1:$E$17</definedName>
    <definedName name="_xlnm.Print_Area" localSheetId="0">Cover!$A$1:$C$24</definedName>
    <definedName name="_xlnm.Print_Area" localSheetId="4">'Direct Staff Benefits'!$A$1:$F$37</definedName>
    <definedName name="_xlnm.Print_Area" localSheetId="3">'Direct Staff Wages'!$A$1:$W$58</definedName>
    <definedName name="_xlnm.Print_Area" localSheetId="6">'In-Home Svcs'!$A$1:$P$25</definedName>
    <definedName name="_xlnm.Print_Area" localSheetId="5">'Non Staff Expenses'!$A$1:$K$43</definedName>
    <definedName name="_xlnm.Print_Titles" localSheetId="2">'Admin &amp; Program Staff'!$A:$C,'Admin &amp; Program Staff'!$1:$9</definedName>
    <definedName name="_xlnm.Print_Titles" localSheetId="7">ChangesAfterFiscalYear!$1:$7</definedName>
    <definedName name="_xlnm.Print_Titles" localSheetId="4">'Direct Staff Benefits'!$1:$5</definedName>
    <definedName name="_xlnm.Print_Titles" localSheetId="3">'Direct Staff Wages'!$A:$B,'Direct Staff Wages'!$1:$8</definedName>
    <definedName name="_xlnm.Print_Titles" localSheetId="5">'Non Staff Expenses'!$A:$C,'Non Staff Expenses'!$1:$7</definedName>
    <definedName name="solver_eng" localSheetId="1" hidden="1">2</definedName>
    <definedName name="solver_neg" localSheetId="1" hidden="1">1</definedName>
    <definedName name="solver_num" localSheetId="1" hidden="1">0</definedName>
    <definedName name="solver_opt" localSheetId="1" hidden="1">'Contact Info &amp; Revenues'!#REF!</definedName>
    <definedName name="solver_typ" localSheetId="1" hidden="1">1</definedName>
    <definedName name="solver_val" localSheetId="1" hidden="1">0</definedName>
    <definedName name="solver_ver" localSheetId="1" hidden="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8" l="1"/>
  <c r="C13" i="46" l="1"/>
  <c r="C23" i="46"/>
  <c r="X11" i="23"/>
  <c r="X12" i="23"/>
  <c r="X13" i="23"/>
  <c r="X14" i="23"/>
  <c r="X15" i="23"/>
  <c r="X16" i="23"/>
  <c r="X17" i="23"/>
  <c r="X18" i="23"/>
  <c r="X19" i="23"/>
  <c r="X20" i="23"/>
  <c r="X21" i="23"/>
  <c r="X22" i="23"/>
  <c r="X23" i="23"/>
  <c r="X24" i="23"/>
  <c r="X25" i="23"/>
  <c r="X26" i="23"/>
  <c r="X27" i="23"/>
  <c r="X28" i="23"/>
  <c r="X29" i="23"/>
  <c r="X30" i="23"/>
  <c r="X31" i="23"/>
  <c r="X32" i="23"/>
  <c r="X33" i="23"/>
  <c r="X34" i="23"/>
  <c r="X35" i="23"/>
  <c r="X36" i="23"/>
  <c r="X37" i="23"/>
  <c r="X38" i="23"/>
  <c r="X39" i="23"/>
  <c r="X40" i="23"/>
  <c r="X41" i="23"/>
  <c r="X42" i="23"/>
  <c r="X43" i="23"/>
  <c r="X44" i="23"/>
  <c r="X45" i="23"/>
  <c r="X46" i="23"/>
  <c r="X47" i="23"/>
  <c r="X48" i="23"/>
  <c r="X49" i="23"/>
  <c r="X50" i="23"/>
  <c r="X51" i="23"/>
  <c r="X52" i="23"/>
  <c r="X53" i="23"/>
  <c r="X54" i="23"/>
  <c r="X55" i="23"/>
  <c r="X56" i="23"/>
  <c r="X57" i="23"/>
  <c r="X58" i="23"/>
  <c r="X10" i="23"/>
  <c r="D13" i="46"/>
  <c r="A28" i="25" l="1"/>
  <c r="N9" i="23"/>
  <c r="M9" i="23"/>
  <c r="O13" i="46"/>
  <c r="O23" i="46" s="1"/>
  <c r="N13" i="46"/>
  <c r="N23" i="46" s="1"/>
  <c r="M13" i="46"/>
  <c r="M23" i="46" s="1"/>
  <c r="L13" i="46"/>
  <c r="L23" i="46" s="1"/>
  <c r="K13" i="46"/>
  <c r="K23" i="46" s="1"/>
  <c r="J13" i="46"/>
  <c r="J23" i="46" s="1"/>
  <c r="I13" i="46"/>
  <c r="I23" i="46" s="1"/>
  <c r="H13" i="46"/>
  <c r="H23" i="46" s="1"/>
  <c r="G13" i="46"/>
  <c r="G23" i="46" s="1"/>
  <c r="F13" i="46"/>
  <c r="F23" i="46" s="1"/>
  <c r="E13" i="46"/>
  <c r="E23" i="46" s="1"/>
  <c r="A1" i="25" l="1"/>
  <c r="G36" i="25"/>
  <c r="E33" i="25"/>
  <c r="D33" i="25"/>
  <c r="G33" i="25" s="1"/>
  <c r="C33" i="25"/>
  <c r="G29" i="25"/>
  <c r="E21" i="25"/>
  <c r="D21" i="25"/>
  <c r="G21" i="25" s="1"/>
  <c r="C21" i="25"/>
  <c r="A17" i="25"/>
  <c r="A18" i="25" s="1"/>
  <c r="A19" i="25" s="1"/>
  <c r="A20" i="25" s="1"/>
  <c r="A21" i="25" s="1"/>
  <c r="A23" i="25" s="1"/>
  <c r="A24" i="25" s="1"/>
  <c r="A25" i="25" s="1"/>
  <c r="A26" i="25" s="1"/>
  <c r="A29" i="25" s="1"/>
  <c r="A30" i="25" s="1"/>
  <c r="A31" i="25" s="1"/>
  <c r="A32" i="25" s="1"/>
  <c r="A33" i="25" s="1"/>
  <c r="A35" i="25" s="1"/>
  <c r="A36" i="25" s="1"/>
  <c r="A37" i="25" s="1"/>
  <c r="Q22" i="46" l="1"/>
  <c r="Q21" i="46"/>
  <c r="Q20" i="46"/>
  <c r="J43" i="22" l="1"/>
  <c r="I43" i="22"/>
  <c r="H43" i="22"/>
  <c r="G43" i="22"/>
  <c r="F43" i="22"/>
  <c r="E43" i="22"/>
  <c r="D43" i="22"/>
  <c r="D23" i="46" l="1"/>
  <c r="R9" i="23" l="1"/>
  <c r="Q9" i="23"/>
  <c r="O9" i="23"/>
  <c r="L9" i="23"/>
  <c r="A1" i="76" l="1"/>
  <c r="A1" i="104" l="1"/>
  <c r="E21" i="28" l="1"/>
  <c r="P13" i="46"/>
  <c r="L9" i="22" l="1"/>
  <c r="L10" i="22"/>
  <c r="L11" i="22"/>
  <c r="L12" i="22"/>
  <c r="L1" i="23"/>
  <c r="L35" i="22" l="1"/>
  <c r="L34" i="22"/>
  <c r="L22" i="22" l="1"/>
  <c r="L14" i="22" l="1"/>
  <c r="L15" i="22"/>
  <c r="L16" i="22"/>
  <c r="L18" i="22"/>
  <c r="L19" i="22"/>
  <c r="L20" i="22"/>
  <c r="L23" i="22"/>
  <c r="L25" i="22"/>
  <c r="L26" i="22"/>
  <c r="L27" i="22"/>
  <c r="L28" i="22"/>
  <c r="L29" i="22"/>
  <c r="L30" i="22"/>
  <c r="L31" i="22"/>
  <c r="L32" i="22"/>
  <c r="L33" i="22"/>
  <c r="L38" i="22"/>
  <c r="L39" i="22"/>
  <c r="L40" i="22"/>
  <c r="L41" i="22"/>
  <c r="L42" i="22"/>
  <c r="R58" i="76"/>
  <c r="A1" i="22"/>
  <c r="A1" i="23"/>
  <c r="A12" i="28"/>
  <c r="A13" i="28" s="1"/>
  <c r="A14" i="28" s="1"/>
  <c r="A15" i="28" s="1"/>
  <c r="A17" i="28" s="1"/>
  <c r="A19" i="28" s="1"/>
  <c r="A20" i="28" s="1"/>
  <c r="A21" i="28" s="1"/>
  <c r="R11" i="76" l="1"/>
  <c r="R60" i="76" l="1"/>
  <c r="R59" i="76"/>
  <c r="R57" i="76"/>
  <c r="R56" i="76"/>
  <c r="R55" i="76"/>
  <c r="R54" i="76"/>
  <c r="R53" i="76"/>
  <c r="R52" i="76"/>
  <c r="R51" i="76"/>
  <c r="R50" i="76"/>
  <c r="R49" i="76"/>
  <c r="R48" i="76"/>
  <c r="R47" i="76"/>
  <c r="R46" i="76"/>
  <c r="R45" i="76"/>
  <c r="R44" i="76"/>
  <c r="R43" i="76"/>
  <c r="R42" i="76"/>
  <c r="R41" i="76"/>
  <c r="R40" i="76"/>
  <c r="R39" i="76"/>
  <c r="R38" i="76"/>
  <c r="R37" i="76"/>
  <c r="R36" i="76"/>
  <c r="R35" i="76"/>
  <c r="R34" i="76"/>
  <c r="R33" i="76"/>
  <c r="R32" i="76"/>
  <c r="R31" i="76"/>
  <c r="R30" i="76"/>
  <c r="R29" i="76"/>
  <c r="R28" i="76"/>
  <c r="R27" i="76"/>
  <c r="R26" i="76"/>
  <c r="R25" i="76"/>
  <c r="R24" i="76"/>
  <c r="R23" i="76"/>
  <c r="R22" i="76"/>
  <c r="R21" i="76"/>
  <c r="R20" i="76"/>
  <c r="R19" i="76"/>
  <c r="R18" i="76"/>
  <c r="R17" i="76"/>
  <c r="R16" i="76"/>
  <c r="R15" i="76"/>
  <c r="R14" i="76"/>
  <c r="R13" i="76"/>
  <c r="R12" i="76"/>
  <c r="K54" i="23" l="1"/>
  <c r="K55" i="23"/>
  <c r="K56" i="23"/>
  <c r="K57" i="23"/>
  <c r="K58" i="23"/>
  <c r="A1" i="46" l="1"/>
  <c r="A1" i="28"/>
  <c r="P23" i="46" l="1"/>
  <c r="A8" i="46" l="1"/>
  <c r="A9" i="46" s="1"/>
  <c r="A10" i="46" s="1"/>
  <c r="A12" i="46" s="1"/>
  <c r="A13" i="46" l="1"/>
  <c r="A14" i="46"/>
  <c r="A15" i="46" s="1"/>
  <c r="A16" i="46" s="1"/>
  <c r="A17" i="46" s="1"/>
  <c r="A18" i="46" s="1"/>
  <c r="A19" i="46" s="1"/>
  <c r="A20" i="46" s="1"/>
  <c r="A21" i="46" l="1"/>
  <c r="A22" i="46" s="1"/>
  <c r="B23" i="46" s="1"/>
  <c r="A23" i="46" l="1"/>
  <c r="A24" i="46" s="1"/>
  <c r="A25" i="46" s="1"/>
  <c r="R7" i="28" l="1"/>
  <c r="R12" i="28"/>
  <c r="R13" i="28"/>
  <c r="R14" i="28"/>
  <c r="R15" i="28"/>
  <c r="R18" i="28"/>
  <c r="R19" i="28"/>
  <c r="R4" i="28" l="1"/>
  <c r="K9" i="23" l="1"/>
  <c r="K10" i="23"/>
  <c r="K11" i="23"/>
  <c r="K12" i="23"/>
  <c r="K13" i="23"/>
  <c r="K14" i="23"/>
  <c r="K15" i="23"/>
  <c r="K16" i="23"/>
  <c r="K17" i="23"/>
  <c r="K18" i="23"/>
  <c r="K19" i="23"/>
  <c r="K20" i="23"/>
  <c r="K21" i="23"/>
  <c r="K22" i="23"/>
  <c r="K23" i="23"/>
  <c r="K24" i="23"/>
  <c r="K25" i="23"/>
  <c r="K26" i="23"/>
  <c r="K27" i="23"/>
  <c r="K28" i="23"/>
  <c r="K29" i="23"/>
  <c r="K30" i="23"/>
  <c r="K31" i="23"/>
  <c r="K32" i="23"/>
  <c r="K33" i="23"/>
  <c r="K34" i="23"/>
  <c r="K35" i="23"/>
  <c r="K36" i="23"/>
  <c r="K37" i="23"/>
  <c r="K38" i="23"/>
  <c r="K39" i="23"/>
  <c r="K40" i="23"/>
  <c r="K41" i="23"/>
  <c r="K42" i="23"/>
  <c r="K43" i="23"/>
  <c r="K44" i="23"/>
  <c r="K45" i="23"/>
  <c r="K46" i="23"/>
  <c r="K47" i="23"/>
  <c r="K48" i="23"/>
  <c r="K49" i="23"/>
  <c r="K50" i="23"/>
  <c r="K51" i="23"/>
  <c r="K52" i="23"/>
  <c r="K53" i="23"/>
  <c r="A10" i="22" l="1"/>
  <c r="A11" i="22" s="1"/>
  <c r="A12" i="22" s="1"/>
  <c r="A14" i="22" s="1"/>
  <c r="A15" i="22" s="1"/>
  <c r="A16" i="22" s="1"/>
  <c r="A18" i="22" s="1"/>
  <c r="A19" i="22" l="1"/>
  <c r="A20" i="22" s="1"/>
  <c r="A22" i="22" l="1"/>
  <c r="A23" i="22" s="1"/>
  <c r="A25" i="22" s="1"/>
  <c r="A26" i="22" l="1"/>
  <c r="A27" i="22" s="1"/>
  <c r="A28" i="22" s="1"/>
  <c r="A29" i="22" s="1"/>
  <c r="A30" i="22" s="1"/>
  <c r="A31" i="22" s="1"/>
  <c r="A32" i="22" s="1"/>
  <c r="A33" i="22" s="1"/>
  <c r="A34" i="22" s="1"/>
  <c r="A35" i="22" s="1"/>
  <c r="A36" i="22" s="1"/>
  <c r="A37" i="22" s="1"/>
  <c r="A38" i="22" s="1"/>
  <c r="A39" i="22" s="1"/>
  <c r="A40" i="22" s="1"/>
  <c r="A41" i="22" s="1"/>
  <c r="A42" i="22" s="1"/>
  <c r="A43" i="22" s="1"/>
  <c r="B37" i="22" l="1"/>
  <c r="L36" i="22" s="1"/>
</calcChain>
</file>

<file path=xl/sharedStrings.xml><?xml version="1.0" encoding="utf-8"?>
<sst xmlns="http://schemas.openxmlformats.org/spreadsheetml/2006/main" count="399" uniqueCount="262">
  <si>
    <t>Line</t>
  </si>
  <si>
    <t>Factor</t>
  </si>
  <si>
    <t>Example</t>
  </si>
  <si>
    <t>Total hours worked and paid for in a week</t>
  </si>
  <si>
    <t>Yes</t>
  </si>
  <si>
    <t>No</t>
  </si>
  <si>
    <t>Travel time between individuals</t>
  </si>
  <si>
    <t>Agency Caseload and Service Design</t>
  </si>
  <si>
    <t>Input</t>
  </si>
  <si>
    <t>Provider Survey</t>
  </si>
  <si>
    <t>Ex.</t>
  </si>
  <si>
    <t>Executive Director</t>
  </si>
  <si>
    <t>Other 5</t>
  </si>
  <si>
    <t>Other 4</t>
  </si>
  <si>
    <t>Other 3</t>
  </si>
  <si>
    <t>Other 2</t>
  </si>
  <si>
    <t>Other 1</t>
  </si>
  <si>
    <t>Advertising</t>
  </si>
  <si>
    <t>Total Expense</t>
  </si>
  <si>
    <t>Category</t>
  </si>
  <si>
    <t>Employee</t>
  </si>
  <si>
    <t>Staff Training Hours</t>
  </si>
  <si>
    <t>State Unemployment Insurance and Workers' Compensation</t>
  </si>
  <si>
    <t>-</t>
  </si>
  <si>
    <t>[If yes, please specify the benefit(s) here]</t>
  </si>
  <si>
    <t>Other Benefits</t>
  </si>
  <si>
    <t>Health Insurance</t>
  </si>
  <si>
    <t>Paid Time Off (PTO, Vacation and Sick Time)</t>
  </si>
  <si>
    <t>Holidays</t>
  </si>
  <si>
    <t>Staffing</t>
  </si>
  <si>
    <t>Part-Time</t>
  </si>
  <si>
    <t>Full-Time</t>
  </si>
  <si>
    <t>[type description here]</t>
  </si>
  <si>
    <t>Contact Information</t>
  </si>
  <si>
    <t>Agency name</t>
  </si>
  <si>
    <t>i</t>
  </si>
  <si>
    <r>
      <t xml:space="preserve">Contact Information and Revenues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</si>
  <si>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Direct Care Workers - Fringe Benefits</t>
    </r>
    <r>
      <rPr>
        <b/>
        <sz val="11"/>
        <color rgb="FF00B050"/>
        <rFont val="Times New Roman"/>
        <family val="1"/>
      </rPr>
      <t xml:space="preserve"> (click </t>
    </r>
    <r>
      <rPr>
        <sz val="11"/>
        <color rgb="FF00B050"/>
        <rFont val="Webdings"/>
        <family val="1"/>
        <charset val="2"/>
      </rPr>
      <t>i</t>
    </r>
    <r>
      <rPr>
        <b/>
        <sz val="11"/>
        <color rgb="FF00B050"/>
        <rFont val="Times New Roman"/>
        <family val="1"/>
      </rPr>
      <t xml:space="preserve"> icons for directions)</t>
    </r>
  </si>
  <si>
    <t>Average miles driven per week per direct care worker to transport individuals</t>
  </si>
  <si>
    <t>Direct Care</t>
  </si>
  <si>
    <t>Admin.</t>
  </si>
  <si>
    <t>Office equipment and furniture</t>
  </si>
  <si>
    <t>Information technology expense (e.g., computers and software)</t>
  </si>
  <si>
    <t>Dues and subscriptions</t>
  </si>
  <si>
    <t>Allocated corporate office overhead</t>
  </si>
  <si>
    <t>Licensing/certification/accreditation fees</t>
  </si>
  <si>
    <t>Title of the person listed on Line 3</t>
  </si>
  <si>
    <t>Phone number for the person listed on Line 3</t>
  </si>
  <si>
    <t>Email address for the person listed on Line 3</t>
  </si>
  <si>
    <t>Program Support</t>
  </si>
  <si>
    <t>Report costs for your agency's most recent completed fiscal year</t>
  </si>
  <si>
    <t>% of Total Allocated to Other Programs</t>
  </si>
  <si>
    <t>Staffing Pattern for a 'typical' week for a direct care worker. Input the number of hours per week for the following:</t>
  </si>
  <si>
    <t>Interest expense (non-mortgage and non-vehicle)</t>
  </si>
  <si>
    <t>Agency owned/leased vehicle expenses</t>
  </si>
  <si>
    <t>Other travel related expenses (e.g., out of state travel)</t>
  </si>
  <si>
    <t>Reimbursement for use of staff personal vehicles</t>
  </si>
  <si>
    <r>
      <t xml:space="preserve">All general insurance </t>
    </r>
    <r>
      <rPr>
        <i/>
        <sz val="11"/>
        <color theme="1"/>
        <rFont val="Times New Roman"/>
        <family val="1"/>
      </rPr>
      <t>(exclude vehicle insurance and staff benefits)</t>
    </r>
  </si>
  <si>
    <t>Report costs for your agency's most recent completed fiscal year; do not include any staff-related expenses.</t>
  </si>
  <si>
    <t>Direct Care Workers</t>
  </si>
  <si>
    <t>Average miles driven per week per direct care worker to travel to and from service encounters</t>
  </si>
  <si>
    <t>– distributed by –</t>
  </si>
  <si>
    <r>
      <t>Actual Cost of Benefits</t>
    </r>
    <r>
      <rPr>
        <sz val="11"/>
        <color theme="9"/>
        <rFont val="Webdings"/>
        <family val="1"/>
        <charset val="2"/>
      </rPr>
      <t xml:space="preserve"> </t>
    </r>
    <r>
      <rPr>
        <sz val="11"/>
        <color rgb="FF00B050"/>
        <rFont val="Webdings"/>
        <family val="1"/>
        <charset val="2"/>
      </rPr>
      <t>i</t>
    </r>
  </si>
  <si>
    <r>
      <t xml:space="preserve">Social Security and Medicare </t>
    </r>
    <r>
      <rPr>
        <sz val="11"/>
        <color rgb="FF00B050"/>
        <rFont val="Webdings"/>
        <family val="1"/>
        <charset val="2"/>
      </rPr>
      <t>i</t>
    </r>
  </si>
  <si>
    <r>
      <t xml:space="preserve">Federal and State Unemployment Insurance </t>
    </r>
    <r>
      <rPr>
        <sz val="11"/>
        <color rgb="FF00B050"/>
        <rFont val="Webdings"/>
        <family val="1"/>
        <charset val="2"/>
      </rPr>
      <t>i</t>
    </r>
  </si>
  <si>
    <r>
      <t xml:space="preserve">Workers' Compensation </t>
    </r>
    <r>
      <rPr>
        <sz val="11"/>
        <color rgb="FF00B050"/>
        <rFont val="Webdings"/>
        <family val="1"/>
        <charset val="2"/>
      </rPr>
      <t>i</t>
    </r>
  </si>
  <si>
    <r>
      <t xml:space="preserve">Health Insurance </t>
    </r>
    <r>
      <rPr>
        <sz val="11"/>
        <color rgb="FF00B050"/>
        <rFont val="Webdings"/>
        <family val="1"/>
        <charset val="2"/>
      </rPr>
      <t>i</t>
    </r>
  </si>
  <si>
    <r>
      <t xml:space="preserve">Other Insurance </t>
    </r>
    <r>
      <rPr>
        <sz val="11"/>
        <color rgb="FF00B050"/>
        <rFont val="Webdings"/>
        <family val="1"/>
        <charset val="2"/>
      </rPr>
      <t>i</t>
    </r>
  </si>
  <si>
    <r>
      <t xml:space="preserve">Retirement </t>
    </r>
    <r>
      <rPr>
        <sz val="11"/>
        <color rgb="FF00B050"/>
        <rFont val="Webdings"/>
        <family val="1"/>
        <charset val="2"/>
      </rPr>
      <t>i</t>
    </r>
  </si>
  <si>
    <r>
      <t xml:space="preserve">Other Benefits </t>
    </r>
    <r>
      <rPr>
        <sz val="11"/>
        <color rgb="FF00B050"/>
        <rFont val="Webdings"/>
        <family val="1"/>
        <charset val="2"/>
      </rPr>
      <t>i</t>
    </r>
  </si>
  <si>
    <r>
      <t xml:space="preserve"># of Emp. </t>
    </r>
    <r>
      <rPr>
        <sz val="11"/>
        <color rgb="FF00B050"/>
        <rFont val="Webdings"/>
        <family val="1"/>
        <charset val="2"/>
      </rPr>
      <t>i</t>
    </r>
  </si>
  <si>
    <r>
      <t xml:space="preserve">Job Title </t>
    </r>
    <r>
      <rPr>
        <sz val="11"/>
        <color rgb="FF00B050"/>
        <rFont val="Webdings"/>
        <family val="1"/>
        <charset val="2"/>
      </rPr>
      <t>i</t>
    </r>
  </si>
  <si>
    <r>
      <t>Time Allocation</t>
    </r>
    <r>
      <rPr>
        <sz val="11"/>
        <color theme="1"/>
        <rFont val="Times New Roman"/>
        <family val="1"/>
      </rPr>
      <t xml:space="preserve"> </t>
    </r>
    <r>
      <rPr>
        <sz val="11"/>
        <color rgb="FF00B050"/>
        <rFont val="Webdings"/>
        <family val="1"/>
        <charset val="2"/>
      </rPr>
      <t>i</t>
    </r>
  </si>
  <si>
    <t>Other Programs</t>
  </si>
  <si>
    <r>
      <t xml:space="preserve">Direct Care </t>
    </r>
    <r>
      <rPr>
        <sz val="11"/>
        <color rgb="FF00B050"/>
        <rFont val="Webdings"/>
        <family val="1"/>
        <charset val="2"/>
      </rPr>
      <t>i</t>
    </r>
  </si>
  <si>
    <r>
      <t xml:space="preserve">Job Titles </t>
    </r>
    <r>
      <rPr>
        <sz val="11"/>
        <color rgb="FF00B050"/>
        <rFont val="Webdings"/>
        <family val="1"/>
        <charset val="2"/>
      </rPr>
      <t>i</t>
    </r>
  </si>
  <si>
    <r>
      <t xml:space="preserve">Super-visor? </t>
    </r>
    <r>
      <rPr>
        <sz val="11"/>
        <color rgb="FF00B050"/>
        <rFont val="Webdings"/>
        <family val="1"/>
        <charset val="2"/>
      </rPr>
      <t>i</t>
    </r>
  </si>
  <si>
    <r>
      <t xml:space="preserve">If Supervisor, # of Staff Supervised </t>
    </r>
    <r>
      <rPr>
        <sz val="11"/>
        <color rgb="FF00B050"/>
        <rFont val="Webdings"/>
        <family val="1"/>
        <charset val="2"/>
      </rPr>
      <t>i</t>
    </r>
  </si>
  <si>
    <r>
      <t>1st Year (Per Staff Average)</t>
    </r>
    <r>
      <rPr>
        <sz val="11"/>
        <color rgb="FF00B050"/>
        <rFont val="Webdings"/>
        <family val="1"/>
        <charset val="2"/>
      </rPr>
      <t xml:space="preserve"> i</t>
    </r>
  </si>
  <si>
    <r>
      <t>Following Years
 (Per Staff Average)</t>
    </r>
    <r>
      <rPr>
        <sz val="11"/>
        <color rgb="FF00B050"/>
        <rFont val="Webdings"/>
        <family val="1"/>
        <charset val="2"/>
      </rPr>
      <t xml:space="preserve"> i</t>
    </r>
  </si>
  <si>
    <r>
      <t xml:space="preserve">Other Services and Activities </t>
    </r>
    <r>
      <rPr>
        <sz val="11"/>
        <color rgb="FF00B050"/>
        <rFont val="Webdings"/>
        <family val="1"/>
        <charset val="2"/>
      </rPr>
      <t>i</t>
    </r>
  </si>
  <si>
    <t>Financial Data Reporting</t>
  </si>
  <si>
    <r>
      <t xml:space="preserve">Annual Turnover </t>
    </r>
    <r>
      <rPr>
        <sz val="11"/>
        <color rgb="FF00B050"/>
        <rFont val="Webdings"/>
        <family val="1"/>
        <charset val="2"/>
      </rPr>
      <t>i</t>
    </r>
  </si>
  <si>
    <t>Did your organization offer holiday pay to direct care staff during the reported fiscal year?</t>
  </si>
  <si>
    <t>Of the staff listed on Line 1, number who were eligible for holiday pay as of the last day of the reported fiscal year</t>
  </si>
  <si>
    <r>
      <t xml:space="preserve">Average number of annual holidays </t>
    </r>
    <r>
      <rPr>
        <i/>
        <sz val="11"/>
        <rFont val="Times New Roman"/>
        <family val="1"/>
      </rPr>
      <t>(days, not hours)</t>
    </r>
    <r>
      <rPr>
        <sz val="11"/>
        <rFont val="Times New Roman"/>
        <family val="1"/>
      </rPr>
      <t xml:space="preserve"> that eligible staff received during the reported fiscal year</t>
    </r>
  </si>
  <si>
    <t>Did your organization offer paid time off in addition to holidays to direct care staff during the reported fiscal year?</t>
  </si>
  <si>
    <t>Of the staff listed on Line 1, number who were eligible for paid time off as of the last day of the reported fiscal year</t>
  </si>
  <si>
    <r>
      <t xml:space="preserve">Average number of paid time off days </t>
    </r>
    <r>
      <rPr>
        <i/>
        <sz val="11"/>
        <rFont val="Times New Roman"/>
        <family val="1"/>
      </rPr>
      <t>(days, not hours)</t>
    </r>
    <r>
      <rPr>
        <sz val="11"/>
        <rFont val="Times New Roman"/>
        <family val="1"/>
      </rPr>
      <t xml:space="preserve"> that eligible staff received during the reported fiscal year</t>
    </r>
  </si>
  <si>
    <t>Did your organization offer health insurance to direct care staff during the reported fiscal year?</t>
  </si>
  <si>
    <r>
      <t xml:space="preserve">Of the eligible staff listed on Line 9, number who </t>
    </r>
    <r>
      <rPr>
        <i/>
        <sz val="11"/>
        <rFont val="Times New Roman"/>
        <family val="1"/>
      </rPr>
      <t xml:space="preserve">received </t>
    </r>
    <r>
      <rPr>
        <sz val="11"/>
        <rFont val="Times New Roman"/>
        <family val="1"/>
      </rPr>
      <t>health insurance from your organization as of the last day of the reported fiscal year</t>
    </r>
  </si>
  <si>
    <r>
      <t xml:space="preserve">Of the staff listed on Line 1, number </t>
    </r>
    <r>
      <rPr>
        <i/>
        <sz val="11"/>
        <rFont val="Times New Roman"/>
        <family val="1"/>
      </rPr>
      <t>eligible</t>
    </r>
    <r>
      <rPr>
        <sz val="11"/>
        <rFont val="Times New Roman"/>
        <family val="1"/>
      </rPr>
      <t xml:space="preserve"> for health insurance as of the last day of the reported fiscal year</t>
    </r>
  </si>
  <si>
    <t>Calculated average monthly cost per participating employee</t>
  </si>
  <si>
    <r>
      <t xml:space="preserve">Of the staff listed on Line 1, number who were </t>
    </r>
    <r>
      <rPr>
        <i/>
        <sz val="11"/>
        <rFont val="Times New Roman"/>
        <family val="1"/>
      </rPr>
      <t>eligible</t>
    </r>
    <r>
      <rPr>
        <sz val="11"/>
        <rFont val="Times New Roman"/>
        <family val="1"/>
      </rPr>
      <t xml:space="preserve"> for these benefits as of the last day of the reported fiscal year</t>
    </r>
  </si>
  <si>
    <t>If your agency pays actual costs of state unemployment insurance benefits claimed by former employees ("direct reimbursement employer"), report your agency's total UI payments in your most recently completed fiscal year</t>
  </si>
  <si>
    <r>
      <t xml:space="preserve">Other taxes </t>
    </r>
    <r>
      <rPr>
        <i/>
        <sz val="11"/>
        <color theme="1"/>
        <rFont val="Times New Roman"/>
        <family val="1"/>
      </rPr>
      <t>(exclude payroll taxes and personal income taxes)</t>
    </r>
  </si>
  <si>
    <t>Travel Expenses</t>
  </si>
  <si>
    <t>Facility Expenses</t>
  </si>
  <si>
    <t>Taxes, Interest, and Insurance</t>
  </si>
  <si>
    <t>Service-Specific Expenses</t>
  </si>
  <si>
    <t>Electronic Visit Verification-related costs</t>
  </si>
  <si>
    <t>Other Operating Expenses</t>
  </si>
  <si>
    <t>Staff immunizations</t>
  </si>
  <si>
    <t>Personal protective equipment</t>
  </si>
  <si>
    <t>Hiring expenses (e.g., advertising, background checks, placement fees, etc.)</t>
  </si>
  <si>
    <r>
      <t xml:space="preserve">Total Actual Wages
</t>
    </r>
    <r>
      <rPr>
        <sz val="11"/>
        <color rgb="FF00B050"/>
        <rFont val="Webdings"/>
        <family val="1"/>
        <charset val="2"/>
      </rPr>
      <t>i</t>
    </r>
  </si>
  <si>
    <t>Participating in person centered support plan meetings</t>
  </si>
  <si>
    <t>Workers' compensation cost for direct care workers under your current policy (per $100 in wages paid)? (worker's comp. rate)</t>
  </si>
  <si>
    <r>
      <t>Organization's total health insurance expense in the</t>
    </r>
    <r>
      <rPr>
        <b/>
        <i/>
        <sz val="11"/>
        <rFont val="Times New Roman"/>
        <family val="1"/>
      </rPr>
      <t xml:space="preserve"> last month</t>
    </r>
    <r>
      <rPr>
        <sz val="11"/>
        <rFont val="Times New Roman"/>
        <family val="1"/>
      </rPr>
      <t xml:space="preserve"> of the reported fiscal year for the staff listed on Line 10</t>
    </r>
  </si>
  <si>
    <t>Office supplies (include postage)</t>
  </si>
  <si>
    <t>Professional consulting - legal/accounting/payroll processing fees/etc.</t>
  </si>
  <si>
    <r>
      <t xml:space="preserve">Annual Agency Revenues for Most Recently Completed Fiscal Year </t>
    </r>
    <r>
      <rPr>
        <sz val="11"/>
        <color rgb="FF00B050"/>
        <rFont val="Webdings"/>
        <family val="1"/>
        <charset val="2"/>
      </rPr>
      <t>i</t>
    </r>
  </si>
  <si>
    <r>
      <t xml:space="preserve">Total revenues </t>
    </r>
    <r>
      <rPr>
        <sz val="11"/>
        <color rgb="FF00B050"/>
        <rFont val="Webdings"/>
        <family val="1"/>
        <charset val="2"/>
      </rPr>
      <t>i</t>
    </r>
  </si>
  <si>
    <r>
      <t xml:space="preserve">Provider ID(s) </t>
    </r>
    <r>
      <rPr>
        <sz val="11"/>
        <color rgb="FF00B050"/>
        <rFont val="Webdings"/>
        <family val="1"/>
        <charset val="2"/>
      </rPr>
      <t>i</t>
    </r>
  </si>
  <si>
    <r>
      <t xml:space="preserve">Contact name for person completing the survey </t>
    </r>
    <r>
      <rPr>
        <sz val="11"/>
        <color rgb="FF00B050"/>
        <rFont val="Webdings"/>
        <family val="1"/>
        <charset val="2"/>
      </rPr>
      <t>i</t>
    </r>
  </si>
  <si>
    <r>
      <t xml:space="preserve">End date of the fiscal year for information is reported </t>
    </r>
    <r>
      <rPr>
        <sz val="11"/>
        <color rgb="FF00B050"/>
        <rFont val="Webdings"/>
        <family val="1"/>
        <charset val="2"/>
      </rPr>
      <t>i</t>
    </r>
  </si>
  <si>
    <t>6a</t>
  </si>
  <si>
    <t>6b</t>
  </si>
  <si>
    <t>6c</t>
  </si>
  <si>
    <t>6d</t>
  </si>
  <si>
    <t>6e</t>
  </si>
  <si>
    <t>[Enter description]</t>
  </si>
  <si>
    <t>8e</t>
  </si>
  <si>
    <t>8d</t>
  </si>
  <si>
    <t>8c</t>
  </si>
  <si>
    <t>8b</t>
  </si>
  <si>
    <t>8a</t>
  </si>
  <si>
    <t>7e</t>
  </si>
  <si>
    <t>7d</t>
  </si>
  <si>
    <t>7c</t>
  </si>
  <si>
    <t>7b</t>
  </si>
  <si>
    <t>7a</t>
  </si>
  <si>
    <t>5e</t>
  </si>
  <si>
    <t>5d</t>
  </si>
  <si>
    <t>5c</t>
  </si>
  <si>
    <t>5b</t>
  </si>
  <si>
    <t>5a</t>
  </si>
  <si>
    <t>Direct Care Staff - Benefits</t>
  </si>
  <si>
    <t>4e</t>
  </si>
  <si>
    <t>4d</t>
  </si>
  <si>
    <t>4c</t>
  </si>
  <si>
    <t>4b</t>
  </si>
  <si>
    <t>4a</t>
  </si>
  <si>
    <t>Direct Care Staff - Wages</t>
  </si>
  <si>
    <t>3e</t>
  </si>
  <si>
    <t>3d</t>
  </si>
  <si>
    <t>3c</t>
  </si>
  <si>
    <t>3b</t>
  </si>
  <si>
    <t>3a</t>
  </si>
  <si>
    <t>Administrative and Program Support Staff - Benefits</t>
  </si>
  <si>
    <t>2e</t>
  </si>
  <si>
    <t>2d</t>
  </si>
  <si>
    <t>2c</t>
  </si>
  <si>
    <t>2b</t>
  </si>
  <si>
    <t>2a</t>
  </si>
  <si>
    <t>Administrative and Program Support Staff - Wages</t>
  </si>
  <si>
    <t>1e</t>
  </si>
  <si>
    <t>1d</t>
  </si>
  <si>
    <t>1c</t>
  </si>
  <si>
    <t>1b</t>
  </si>
  <si>
    <t>1a</t>
  </si>
  <si>
    <t>Revenues</t>
  </si>
  <si>
    <t>Description of Change</t>
  </si>
  <si>
    <t>Est. Change in Current Year</t>
  </si>
  <si>
    <t>When reporting changes, calculate the percentage increase or decrease compared to the actual costs reported on the reference form. Then describe what is driving the change (for example, the agency granted an across-the-board pay increase; travel reimbursements have increased as the pandemic has waned, etc).</t>
  </si>
  <si>
    <t>This form allows for reporting of revenue and cost changes in the current fiscal year compared to the reporting fiscal year. For example, you may report higher estimated wage expenses for direct support staff.</t>
  </si>
  <si>
    <t>Revenue and Cost Changes After the Reporting Year</t>
  </si>
  <si>
    <r>
      <t xml:space="preserve">Administration </t>
    </r>
    <r>
      <rPr>
        <sz val="11"/>
        <color rgb="FF00B050"/>
        <rFont val="Webdings"/>
        <family val="1"/>
        <charset val="2"/>
      </rPr>
      <t>i</t>
    </r>
  </si>
  <si>
    <r>
      <t xml:space="preserve">Program Support </t>
    </r>
    <r>
      <rPr>
        <sz val="11"/>
        <color rgb="FF00B050"/>
        <rFont val="Webdings"/>
        <family val="1"/>
        <charset val="2"/>
      </rPr>
      <t>i</t>
    </r>
  </si>
  <si>
    <r>
      <t>Geographic Area</t>
    </r>
    <r>
      <rPr>
        <sz val="11"/>
        <color rgb="FF00B050"/>
        <rFont val="Webdings"/>
        <family val="1"/>
        <charset val="2"/>
      </rPr>
      <t xml:space="preserve"> i</t>
    </r>
  </si>
  <si>
    <t>Retirement Benefits</t>
  </si>
  <si>
    <t>Did your organization offer retirement benefits to direct care staff during the reported fiscal year?</t>
  </si>
  <si>
    <r>
      <t xml:space="preserve">Of the staff listed on Line 1, number </t>
    </r>
    <r>
      <rPr>
        <i/>
        <sz val="11"/>
        <rFont val="Times New Roman"/>
        <family val="1"/>
      </rPr>
      <t>eligible</t>
    </r>
    <r>
      <rPr>
        <sz val="11"/>
        <rFont val="Times New Roman"/>
        <family val="1"/>
      </rPr>
      <t xml:space="preserve"> for retirement benefits as of the last day of the reported fiscal year</t>
    </r>
  </si>
  <si>
    <r>
      <t xml:space="preserve">Of the eligible staff listed on Line 20, number who </t>
    </r>
    <r>
      <rPr>
        <i/>
        <sz val="11"/>
        <rFont val="Times New Roman"/>
        <family val="1"/>
      </rPr>
      <t xml:space="preserve">received </t>
    </r>
    <r>
      <rPr>
        <sz val="11"/>
        <rFont val="Times New Roman"/>
        <family val="1"/>
      </rPr>
      <t>these other benefits from your organization as of the last day of the reported fiscal year</t>
    </r>
  </si>
  <si>
    <t>Did your organization offer any other benefits (e.g., dental, vision, etc.) to direct care staff during the reported fiscal year?</t>
  </si>
  <si>
    <r>
      <t xml:space="preserve">Of the eligible staff listed on Line 14, number who </t>
    </r>
    <r>
      <rPr>
        <i/>
        <sz val="11"/>
        <rFont val="Times New Roman"/>
        <family val="1"/>
      </rPr>
      <t xml:space="preserve">received </t>
    </r>
    <r>
      <rPr>
        <sz val="11"/>
        <rFont val="Times New Roman"/>
        <family val="1"/>
      </rPr>
      <t>retirement benefits from your organization as of the last day of the reported fiscal year</t>
    </r>
  </si>
  <si>
    <r>
      <t xml:space="preserve">Organization's cost for providing these benefits in the </t>
    </r>
    <r>
      <rPr>
        <b/>
        <i/>
        <sz val="11"/>
        <rFont val="Times New Roman"/>
        <family val="1"/>
      </rPr>
      <t>last month</t>
    </r>
    <r>
      <rPr>
        <sz val="11"/>
        <rFont val="Times New Roman"/>
        <family val="1"/>
      </rPr>
      <t xml:space="preserve"> of the reported fiscal year for the staff listed on Line 21</t>
    </r>
  </si>
  <si>
    <t>Training Expense (e.g., fees and materials; exclude staff payroll costs)</t>
  </si>
  <si>
    <t>Total Non-Staff Expenses</t>
  </si>
  <si>
    <r>
      <t xml:space="preserve">Total Hours Paid
 </t>
    </r>
    <r>
      <rPr>
        <sz val="11"/>
        <color rgb="FF00B050"/>
        <rFont val="Webdings"/>
        <family val="1"/>
        <charset val="2"/>
      </rPr>
      <t>i</t>
    </r>
  </si>
  <si>
    <r>
      <t xml:space="preserve">Total Wages Paid
 </t>
    </r>
    <r>
      <rPr>
        <sz val="11"/>
        <color rgb="FF00B050"/>
        <rFont val="Webdings"/>
        <family val="1"/>
        <charset val="2"/>
      </rPr>
      <t>i</t>
    </r>
  </si>
  <si>
    <r>
      <t xml:space="preserve">Average Hourly Wage
 </t>
    </r>
    <r>
      <rPr>
        <sz val="11"/>
        <color rgb="FF00B050"/>
        <rFont val="Webdings"/>
        <family val="1"/>
        <charset val="2"/>
      </rPr>
      <t>i</t>
    </r>
  </si>
  <si>
    <r>
      <t xml:space="preserve">% of Hours that were Over-
time
 </t>
    </r>
    <r>
      <rPr>
        <sz val="11"/>
        <color rgb="FF00B050"/>
        <rFont val="Webdings"/>
        <family val="1"/>
        <charset val="2"/>
      </rPr>
      <t>i</t>
    </r>
  </si>
  <si>
    <r>
      <t xml:space="preserve">Employee/ Related Caregiver/ Contractor </t>
    </r>
    <r>
      <rPr>
        <sz val="11"/>
        <color rgb="FF00B050"/>
        <rFont val="Webdings"/>
        <family val="1"/>
        <charset val="2"/>
      </rPr>
      <t>i</t>
    </r>
  </si>
  <si>
    <t>Illinois Department on Aging</t>
  </si>
  <si>
    <r>
      <t xml:space="preserve">Include only those staff who perform administrative and program support functions for your agency's in-home services  </t>
    </r>
    <r>
      <rPr>
        <sz val="11"/>
        <color rgb="FF00B050"/>
        <rFont val="Webdings"/>
        <family val="1"/>
        <charset val="2"/>
      </rPr>
      <t>i</t>
    </r>
  </si>
  <si>
    <r>
      <t xml:space="preserve">Report only staff who provide direct, billable services covered by Community Care Program Services. </t>
    </r>
    <r>
      <rPr>
        <sz val="11"/>
        <color rgb="FF00B050"/>
        <rFont val="Webdings"/>
        <family val="1"/>
        <charset val="2"/>
      </rPr>
      <t>i</t>
    </r>
  </si>
  <si>
    <t>Report only staff who provide direct, billable services covered by Community Care Program Services.</t>
  </si>
  <si>
    <t>In-Home Services</t>
  </si>
  <si>
    <r>
      <t xml:space="preserve">In-Home Services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</si>
  <si>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Number of individuals currently receiving In-Home Services services from your agency</t>
  </si>
  <si>
    <t>Average number of hours of In-Home Services that an individual receives in a week</t>
  </si>
  <si>
    <t>Average length in hours of an In-Home Services encounter</t>
  </si>
  <si>
    <t>Average number of In-Home Services service encounters per week per direct care worker</t>
  </si>
  <si>
    <t>If your agency makes Illinois state unemployment insurance payments based on a percentage of wages, report your agency's state unemployment insurance tax rate for the reported fiscal year.</t>
  </si>
  <si>
    <t>Number of direct care workers providing In-Home Services employed by your agency as of the last day of the reported fiscal year (exclude related caregivers)</t>
  </si>
  <si>
    <t>Supplies for In-Home service</t>
  </si>
  <si>
    <t>Questions? Contact Tina Harper with Health Management Associates at ILDOA@mgt.us or (480) 680-1508.</t>
  </si>
  <si>
    <r>
      <t xml:space="preserve">Other program revenues (all sources) </t>
    </r>
    <r>
      <rPr>
        <sz val="11"/>
        <color rgb="FF00B050"/>
        <rFont val="Webdings"/>
        <family val="1"/>
        <charset val="2"/>
      </rPr>
      <t>i</t>
    </r>
  </si>
  <si>
    <r>
      <t xml:space="preserve">In-Home Service revenues </t>
    </r>
    <r>
      <rPr>
        <sz val="11"/>
        <color rgb="FF00B050"/>
        <rFont val="Webdings"/>
        <family val="1"/>
        <charset val="2"/>
      </rPr>
      <t>i</t>
    </r>
  </si>
  <si>
    <r>
      <t xml:space="preserve">In-Home Service </t>
    </r>
    <r>
      <rPr>
        <sz val="11"/>
        <color rgb="FF00B050"/>
        <rFont val="Webdings"/>
        <family val="1"/>
        <charset val="2"/>
      </rPr>
      <t>i</t>
    </r>
  </si>
  <si>
    <r>
      <t xml:space="preserve">% of Total Allocated to In-Home Services </t>
    </r>
    <r>
      <rPr>
        <sz val="11"/>
        <color rgb="FF00B050"/>
        <rFont val="Webdings"/>
        <family val="1"/>
        <charset val="2"/>
      </rPr>
      <t>i</t>
    </r>
  </si>
  <si>
    <t>Illinois Area Agencies on Aging</t>
  </si>
  <si>
    <t>Area</t>
  </si>
  <si>
    <t>Name</t>
  </si>
  <si>
    <t>Counties</t>
  </si>
  <si>
    <t>Area 1</t>
  </si>
  <si>
    <t>Northwestern</t>
  </si>
  <si>
    <t>Boone, Carroll, DeKalb, JoDaviess, Lee, Ogle, Stephenson, Whiteside, and Winnebago Counties</t>
  </si>
  <si>
    <t>Area 2</t>
  </si>
  <si>
    <t>AgeGuide</t>
  </si>
  <si>
    <t>DuPage, Grundy, Kane, Kankakee, Kendall, Lake, McHenry, and Will Counties</t>
  </si>
  <si>
    <t>Area 3</t>
  </si>
  <si>
    <t>Western</t>
  </si>
  <si>
    <t>Bureau, Henderson, Henry, Knox, LaSalle, McDonough, Mercer, Putnam, Rock Island, and Warren Counties</t>
  </si>
  <si>
    <t>Area 4</t>
  </si>
  <si>
    <t>Central</t>
  </si>
  <si>
    <t>Fulton, Marshall, Peoria, Stark, Tazewell, and Woodford Counties</t>
  </si>
  <si>
    <t>Area 5</t>
  </si>
  <si>
    <t>East Central</t>
  </si>
  <si>
    <t>Champaign, Clark, Coles, Cumberland, DeWitt, Douglas, Edgar, Ford, Iroquois, Livingston, McLean, Macon, Moultrie, Piatt, Shelby, and Vermilion Counties</t>
  </si>
  <si>
    <t>Area 6</t>
  </si>
  <si>
    <t>West Central</t>
  </si>
  <si>
    <t>Adams, Brown, Calhoun, Hancock, Pike, and Schuyler Counties</t>
  </si>
  <si>
    <t>Area 7</t>
  </si>
  <si>
    <t>AgeLinc</t>
  </si>
  <si>
    <t>Cass, Christian, Greene, Jersey, Logan, Macoupin, Mason, Menard, Montgomery, Morgan, Sangamon, and Scott Counties</t>
  </si>
  <si>
    <t>Area 8</t>
  </si>
  <si>
    <t>AgeSmart</t>
  </si>
  <si>
    <t>Bond, Clinton, Madison, Monroe, Randolph, St. Clair, and Washington Counties</t>
  </si>
  <si>
    <t>Area 9</t>
  </si>
  <si>
    <t>Midland</t>
  </si>
  <si>
    <t>Clay, Effingham, Fayette, Jefferson, and Marion Counties</t>
  </si>
  <si>
    <t>Area 10</t>
  </si>
  <si>
    <t>Southeastern</t>
  </si>
  <si>
    <t>Crawford, Edwards, Hamilton, Jasper, Lawrence, Richland, Wabash, Wayne, and White Counties</t>
  </si>
  <si>
    <t>Area 11</t>
  </si>
  <si>
    <t>Egyptian</t>
  </si>
  <si>
    <t>Area 12</t>
  </si>
  <si>
    <t>Chicago</t>
  </si>
  <si>
    <t>Area 13</t>
  </si>
  <si>
    <t>Suburban Cook County</t>
  </si>
  <si>
    <t>Alexander, Franklin, Gallatin, Hardin, Jackson, Johnson, Massac, Perry, Pope, Pulaski, Saline, Union, and Williamson Counties</t>
  </si>
  <si>
    <t>Organization's average contribution to a retirement plan for the staff listed on Line 15 (as a percent of wages)</t>
  </si>
  <si>
    <t>Facility rent/mortgage/depreciation</t>
  </si>
  <si>
    <t>Facility repairs and modifications</t>
  </si>
  <si>
    <t>Facility maintenance/janitorial/landscaping/snow removal</t>
  </si>
  <si>
    <t>Facility utilities/telecommunications/etc.</t>
  </si>
  <si>
    <r>
      <t xml:space="preserve">Direct Care Workers - Wages, Benefits, Turnover, and Training 
</t>
    </r>
    <r>
      <rPr>
        <b/>
        <sz val="11"/>
        <color rgb="FF00B050"/>
        <rFont val="Times New Roman"/>
        <family val="1"/>
      </rPr>
      <t xml:space="preserve">(see p. 5 of the instructions and click </t>
    </r>
    <r>
      <rPr>
        <sz val="11"/>
        <color rgb="FF00B050"/>
        <rFont val="Webdings"/>
        <family val="1"/>
        <charset val="2"/>
      </rPr>
      <t>i</t>
    </r>
    <r>
      <rPr>
        <b/>
        <sz val="11"/>
        <color rgb="FF00B050"/>
        <rFont val="Times New Roman"/>
        <family val="1"/>
      </rPr>
      <t xml:space="preserve"> icons for directions)</t>
    </r>
  </si>
  <si>
    <r>
      <t xml:space="preserve">Direct Care Workers and Behavioral Consultants - Wages, Benefits, Turnover, and Training 
</t>
    </r>
    <r>
      <rPr>
        <b/>
        <sz val="11"/>
        <color rgb="FF00B050"/>
        <rFont val="Times New Roman"/>
        <family val="1"/>
      </rPr>
      <t xml:space="preserve">(see p. 5 of the instructions and click </t>
    </r>
    <r>
      <rPr>
        <sz val="11"/>
        <color rgb="FF00B050"/>
        <rFont val="Webdings"/>
        <family val="1"/>
        <charset val="2"/>
      </rPr>
      <t>i</t>
    </r>
    <r>
      <rPr>
        <b/>
        <sz val="11"/>
        <color rgb="FF00B050"/>
        <rFont val="Times New Roman"/>
        <family val="1"/>
      </rPr>
      <t xml:space="preserve"> icons for directions)</t>
    </r>
  </si>
  <si>
    <r>
      <t xml:space="preserve">Expenses Other Than Staff Salary and Benefits </t>
    </r>
    <r>
      <rPr>
        <b/>
        <sz val="11"/>
        <color rgb="FF00B050"/>
        <rFont val="Times New Roman"/>
        <family val="1"/>
      </rPr>
      <t xml:space="preserve">(see p. 6 of the instructions and click </t>
    </r>
    <r>
      <rPr>
        <sz val="11"/>
        <color rgb="FF00B050"/>
        <rFont val="Webdings"/>
        <family val="1"/>
        <charset val="2"/>
      </rPr>
      <t>i</t>
    </r>
    <r>
      <rPr>
        <b/>
        <sz val="11"/>
        <color rgb="FF00B050"/>
        <rFont val="Times New Roman"/>
        <family val="1"/>
      </rPr>
      <t xml:space="preserve"> icons for directions)</t>
    </r>
  </si>
  <si>
    <t>Please complete and submit your survey to Tina Harper at ILDOA@mgt.us by March 20, 2026.</t>
  </si>
  <si>
    <t>February 2026</t>
  </si>
  <si>
    <r>
      <t xml:space="preserve">Administrative and Program Support Staff - Wage and Benefit Costs </t>
    </r>
    <r>
      <rPr>
        <b/>
        <sz val="11"/>
        <color rgb="FF00B050"/>
        <rFont val="Times New Roman"/>
        <family val="1"/>
      </rPr>
      <t>(see p. 5 of the instructions and click</t>
    </r>
    <r>
      <rPr>
        <sz val="11"/>
        <color rgb="FF00B050"/>
        <rFont val="Times New Roman"/>
        <family val="1"/>
      </rPr>
      <t xml:space="preserve"> </t>
    </r>
    <r>
      <rPr>
        <sz val="11"/>
        <color rgb="FF00B050"/>
        <rFont val="Webdings"/>
        <family val="1"/>
        <charset val="2"/>
      </rPr>
      <t>i</t>
    </r>
    <r>
      <rPr>
        <b/>
        <sz val="11"/>
        <color rgb="FF00B050"/>
        <rFont val="Times New Roman"/>
        <family val="1"/>
      </rPr>
      <t xml:space="preserve"> icons for directions)</t>
    </r>
  </si>
  <si>
    <r>
      <rPr>
        <sz val="11"/>
        <rFont val="Times New Roman"/>
        <family val="1"/>
      </rPr>
      <t xml:space="preserve">Providing other billable services </t>
    </r>
    <r>
      <rPr>
        <sz val="11"/>
        <color rgb="FF00B050"/>
        <rFont val="Webdings"/>
        <family val="1"/>
        <charset val="2"/>
      </rPr>
      <t>i</t>
    </r>
  </si>
  <si>
    <r>
      <rPr>
        <sz val="11"/>
        <rFont val="Times New Roman"/>
        <family val="1"/>
      </rPr>
      <t xml:space="preserve">Time 'lost' due to missed appointments </t>
    </r>
    <r>
      <rPr>
        <sz val="11"/>
        <color rgb="FF00B050"/>
        <rFont val="Webdings"/>
        <family val="1"/>
        <charset val="2"/>
      </rPr>
      <t>i</t>
    </r>
  </si>
  <si>
    <r>
      <rPr>
        <sz val="11"/>
        <rFont val="Times New Roman"/>
        <family val="1"/>
      </rPr>
      <t xml:space="preserve">Recordkeeping (do not include documentation that occurs during the course of service provision) </t>
    </r>
    <r>
      <rPr>
        <sz val="11"/>
        <color rgb="FF00B050"/>
        <rFont val="Webdings"/>
        <family val="1"/>
        <charset val="2"/>
      </rPr>
      <t>i</t>
    </r>
  </si>
  <si>
    <r>
      <rPr>
        <sz val="11"/>
        <rFont val="Times New Roman"/>
        <family val="1"/>
      </rPr>
      <t xml:space="preserve">Employer time' (e.g. receiving one-on-one supervision, participating in staff meetings, etc.) </t>
    </r>
    <r>
      <rPr>
        <sz val="11"/>
        <color rgb="FF00B050"/>
        <rFont val="Webdings"/>
        <family val="1"/>
        <charset val="2"/>
      </rPr>
      <t>i</t>
    </r>
  </si>
  <si>
    <r>
      <rPr>
        <sz val="11"/>
        <rFont val="Times New Roman"/>
        <family val="1"/>
      </rPr>
      <t>Providing direct In-Home Services services [Line 3 * Line 4]</t>
    </r>
    <r>
      <rPr>
        <sz val="11"/>
        <color rgb="FF00B050"/>
        <rFont val="Times New Roman"/>
        <family val="1"/>
      </rPr>
      <t xml:space="preserve"> </t>
    </r>
    <r>
      <rPr>
        <sz val="11"/>
        <color rgb="FF00B050"/>
        <rFont val="Webdings"/>
        <family val="1"/>
        <charset val="2"/>
      </rPr>
      <t>i</t>
    </r>
  </si>
  <si>
    <r>
      <rPr>
        <sz val="11"/>
        <rFont val="Times New Roman"/>
        <family val="1"/>
      </rPr>
      <t xml:space="preserve">Other activities [type description here] </t>
    </r>
    <r>
      <rPr>
        <sz val="11"/>
        <color rgb="FF00B050"/>
        <rFont val="Webdings"/>
        <family val="1"/>
        <charset val="2"/>
      </rPr>
      <t>i</t>
    </r>
  </si>
  <si>
    <t>– on behalf of –</t>
  </si>
  <si>
    <t>Provider Rate Study
- for -
In-Home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</si>
</sst>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5" formatCode="&quot;$&quot;#,##0_);\(&quot;$&quot;#,##0\)"/>
    <numFmt numFmtId="44" formatCode="_(&quot;$&quot;* #,##0.00_);_(&quot;$&quot;* \(#,##0.00\);_(&quot;$&quot;* &quot;-&quot;??_);_(@_)"/>
    <numFmt numFmtId="43" formatCode="_(* #,##0.00_);_(* \(#,##0.00\);_(* &quot;-&quot;??_);_(@_)"/>
    <numFmt numFmtId="164" formatCode="&quot;$&quot;#,##0"/>
    <numFmt numFmtId="165" formatCode="&quot;$&quot;#,##0.00"/>
    <numFmt numFmtId="166" formatCode="0_);\(0\)"/>
    <numFmt numFmtId="167" formatCode="[&lt;=9999999]###\-####;\(###\)\ ###\-####"/>
    <numFmt numFmtId="168" formatCode="0.0%"/>
  </numFmts>
  <fonts count="4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i/>
      <sz val="11"/>
      <name val="Times New Roman"/>
      <family val="1"/>
    </font>
    <font>
      <b/>
      <i/>
      <sz val="11"/>
      <name val="Times New Roman"/>
      <family val="1"/>
    </font>
    <font>
      <b/>
      <sz val="11"/>
      <color theme="1"/>
      <name val="Times New Roman"/>
      <family val="1"/>
    </font>
    <font>
      <sz val="11"/>
      <color theme="1"/>
      <name val="Times New Roman"/>
      <family val="1"/>
    </font>
    <font>
      <i/>
      <sz val="11"/>
      <color theme="1"/>
      <name val="Times New Roman"/>
      <family val="1"/>
    </font>
    <font>
      <sz val="10"/>
      <name val="Times New Roman"/>
      <family val="1"/>
    </font>
    <font>
      <sz val="18"/>
      <name val="Times New Roman"/>
      <family val="1"/>
    </font>
    <font>
      <sz val="11"/>
      <color rgb="FFFF0000"/>
      <name val="Times New Roman"/>
      <family val="1"/>
    </font>
    <font>
      <sz val="12"/>
      <name val="Times New Roman"/>
      <family val="1"/>
    </font>
    <font>
      <sz val="11"/>
      <color rgb="FFFF0000"/>
      <name val="Calibri"/>
      <family val="2"/>
      <scheme val="minor"/>
    </font>
    <font>
      <sz val="36"/>
      <name val="Times New Roman"/>
      <family val="1"/>
    </font>
    <font>
      <sz val="48"/>
      <name val="Times New Roman"/>
      <family val="1"/>
    </font>
    <font>
      <sz val="10"/>
      <color indexed="8"/>
      <name val="Arial"/>
      <family val="2"/>
    </font>
    <font>
      <sz val="10"/>
      <color theme="1"/>
      <name val="Arial"/>
      <family val="2"/>
    </font>
    <font>
      <sz val="11"/>
      <color theme="9"/>
      <name val="Webdings"/>
      <family val="1"/>
      <charset val="2"/>
    </font>
    <font>
      <sz val="11"/>
      <color theme="1"/>
      <name val="Wingdings 2"/>
      <family val="1"/>
      <charset val="2"/>
    </font>
    <font>
      <sz val="11"/>
      <color theme="1"/>
      <name val="Wingdings"/>
      <charset val="2"/>
    </font>
    <font>
      <sz val="11"/>
      <color theme="1"/>
      <name val="Wingdings 3"/>
      <family val="1"/>
      <charset val="2"/>
    </font>
    <font>
      <sz val="11"/>
      <color rgb="FFFF0000"/>
      <name val="Webdings"/>
      <family val="1"/>
      <charset val="2"/>
    </font>
    <font>
      <b/>
      <sz val="11"/>
      <color rgb="FF00B050"/>
      <name val="Times New Roman"/>
      <family val="1"/>
    </font>
    <font>
      <sz val="11"/>
      <color rgb="FF00B050"/>
      <name val="Webdings"/>
      <family val="1"/>
      <charset val="2"/>
    </font>
    <font>
      <i/>
      <sz val="11"/>
      <color rgb="FF00B050"/>
      <name val="Times New Roman"/>
      <family val="1"/>
    </font>
    <font>
      <i/>
      <sz val="10.5"/>
      <color rgb="FF00B050"/>
      <name val="Times New Roman"/>
      <family val="1"/>
    </font>
    <font>
      <sz val="14"/>
      <color rgb="FFFF0000"/>
      <name val="Calibri"/>
      <family val="2"/>
      <scheme val="minor"/>
    </font>
    <font>
      <sz val="12"/>
      <name val="Georgia"/>
      <family val="1"/>
    </font>
    <font>
      <b/>
      <u/>
      <sz val="18"/>
      <color rgb="FF002060"/>
      <name val="Georgia"/>
      <family val="1"/>
    </font>
    <font>
      <sz val="14"/>
      <name val="Times New Roman"/>
      <family val="1"/>
    </font>
    <font>
      <sz val="11"/>
      <color rgb="FF00B050"/>
      <name val="Times New Roman"/>
      <family val="1"/>
    </font>
    <font>
      <b/>
      <i/>
      <sz val="11"/>
      <color theme="1"/>
      <name val="Times New Roman"/>
      <family val="1"/>
    </font>
    <font>
      <sz val="11"/>
      <color indexed="8"/>
      <name val="Calibri"/>
      <family val="2"/>
    </font>
    <font>
      <sz val="11"/>
      <color theme="1"/>
      <name val="Tines new roman"/>
    </font>
    <font>
      <b/>
      <sz val="20"/>
      <name val="Times New Roman"/>
      <family val="1"/>
    </font>
    <font>
      <b/>
      <sz val="10"/>
      <name val="Times New Roman"/>
      <family val="1"/>
    </font>
    <font>
      <sz val="10"/>
      <color theme="1"/>
      <name val="Times New Roman"/>
      <family val="1"/>
    </font>
    <font>
      <b/>
      <sz val="28"/>
      <name val="Times New Roman"/>
      <family val="1"/>
    </font>
    <font>
      <sz val="18"/>
      <color theme="1"/>
      <name val="Times New Roman"/>
      <family val="1"/>
    </font>
  </fonts>
  <fills count="8">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lightUp">
        <bgColor theme="0" tint="-0.249977111117893"/>
      </patternFill>
    </fill>
    <fill>
      <patternFill patternType="solid">
        <fgColor theme="0" tint="-0.249977111117893"/>
        <bgColor indexed="64"/>
      </patternFill>
    </fill>
    <fill>
      <patternFill patternType="lightUp">
        <bgColor theme="0" tint="-0.24994659260841701"/>
      </patternFill>
    </fill>
  </fills>
  <borders count="67">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thin">
        <color indexed="64"/>
      </top>
      <bottom/>
      <diagonal/>
    </border>
  </borders>
  <cellStyleXfs count="35">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7" fillId="0" borderId="0" applyNumberFormat="0" applyBorder="0" applyAlignment="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34"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502">
    <xf numFmtId="0" fontId="0" fillId="0" borderId="0" xfId="0"/>
    <xf numFmtId="9" fontId="3" fillId="3" borderId="2" xfId="1" applyFont="1" applyFill="1" applyBorder="1" applyAlignment="1" applyProtection="1">
      <alignment horizontal="center" vertical="top"/>
      <protection locked="0"/>
    </xf>
    <xf numFmtId="3" fontId="3" fillId="3" borderId="2" xfId="3" applyNumberFormat="1" applyFont="1" applyFill="1" applyBorder="1" applyAlignment="1" applyProtection="1">
      <alignment horizontal="center" vertical="top"/>
      <protection locked="0"/>
    </xf>
    <xf numFmtId="164" fontId="3" fillId="3" borderId="2" xfId="3" applyNumberFormat="1" applyFont="1" applyFill="1" applyBorder="1" applyAlignment="1" applyProtection="1">
      <alignment horizontal="center" vertical="top"/>
      <protection locked="0"/>
    </xf>
    <xf numFmtId="3" fontId="3" fillId="3" borderId="5" xfId="3" applyNumberFormat="1" applyFont="1" applyFill="1" applyBorder="1" applyAlignment="1" applyProtection="1">
      <alignment horizontal="center" vertical="top"/>
      <protection locked="0"/>
    </xf>
    <xf numFmtId="0" fontId="8" fillId="4" borderId="0" xfId="5" applyFont="1" applyFill="1" applyAlignment="1">
      <alignment vertical="top"/>
    </xf>
    <xf numFmtId="0" fontId="8" fillId="4" borderId="0" xfId="5" applyFont="1" applyFill="1" applyAlignment="1">
      <alignment horizontal="left" vertical="top"/>
    </xf>
    <xf numFmtId="0" fontId="8" fillId="0" borderId="0" xfId="5" applyFont="1" applyAlignment="1">
      <alignment vertical="top"/>
    </xf>
    <xf numFmtId="0" fontId="10" fillId="4" borderId="0" xfId="2" applyFont="1" applyFill="1"/>
    <xf numFmtId="0" fontId="10" fillId="4" borderId="0" xfId="2" applyFont="1" applyFill="1" applyAlignment="1">
      <alignment horizontal="center"/>
    </xf>
    <xf numFmtId="0" fontId="3" fillId="4" borderId="0" xfId="2" applyFont="1" applyFill="1" applyAlignment="1">
      <alignment vertical="top"/>
    </xf>
    <xf numFmtId="0" fontId="3" fillId="4" borderId="0" xfId="2" applyFont="1" applyFill="1" applyAlignment="1">
      <alignment horizontal="center" vertical="top"/>
    </xf>
    <xf numFmtId="0" fontId="6" fillId="4" borderId="11" xfId="2" applyFont="1" applyFill="1" applyBorder="1" applyAlignment="1">
      <alignment vertical="top"/>
    </xf>
    <xf numFmtId="0" fontId="3" fillId="4" borderId="7" xfId="2" applyFont="1" applyFill="1" applyBorder="1" applyAlignment="1">
      <alignment vertical="top"/>
    </xf>
    <xf numFmtId="3" fontId="3" fillId="4" borderId="0" xfId="6" applyNumberFormat="1" applyFont="1" applyFill="1" applyAlignment="1" applyProtection="1">
      <alignment horizontal="center" vertical="top"/>
    </xf>
    <xf numFmtId="164" fontId="8" fillId="4" borderId="0" xfId="5" applyNumberFormat="1" applyFont="1" applyFill="1" applyAlignment="1">
      <alignment horizontal="center" vertical="top"/>
    </xf>
    <xf numFmtId="0" fontId="8" fillId="3" borderId="9" xfId="5" applyFont="1" applyFill="1" applyBorder="1" applyAlignment="1" applyProtection="1">
      <alignment vertical="top"/>
      <protection locked="0"/>
    </xf>
    <xf numFmtId="0" fontId="8" fillId="4" borderId="0" xfId="5" applyFont="1" applyFill="1" applyAlignment="1">
      <alignment horizontal="center" vertical="top"/>
    </xf>
    <xf numFmtId="0" fontId="8" fillId="3" borderId="2" xfId="5" applyFont="1" applyFill="1" applyBorder="1" applyAlignment="1" applyProtection="1">
      <alignment vertical="top"/>
      <protection locked="0"/>
    </xf>
    <xf numFmtId="165" fontId="3" fillId="4" borderId="0" xfId="2" applyNumberFormat="1" applyFont="1" applyFill="1" applyAlignment="1">
      <alignment horizontal="center" vertical="top"/>
    </xf>
    <xf numFmtId="3" fontId="3" fillId="4" borderId="0" xfId="2" applyNumberFormat="1" applyFont="1" applyFill="1" applyAlignment="1">
      <alignment vertical="top"/>
    </xf>
    <xf numFmtId="3" fontId="3" fillId="3" borderId="12" xfId="6" applyNumberFormat="1" applyFont="1" applyFill="1" applyBorder="1" applyAlignment="1" applyProtection="1">
      <alignment horizontal="center" vertical="top"/>
      <protection locked="0"/>
    </xf>
    <xf numFmtId="3" fontId="3" fillId="3" borderId="2" xfId="2" applyNumberFormat="1" applyFont="1" applyFill="1" applyBorder="1" applyAlignment="1" applyProtection="1">
      <alignment horizontal="center" vertical="top"/>
      <protection locked="0"/>
    </xf>
    <xf numFmtId="0" fontId="3" fillId="3" borderId="2" xfId="2" applyFont="1" applyFill="1" applyBorder="1" applyAlignment="1" applyProtection="1">
      <alignment vertical="top"/>
      <protection locked="0"/>
    </xf>
    <xf numFmtId="0" fontId="4" fillId="6" borderId="2" xfId="2" applyFont="1" applyFill="1" applyBorder="1" applyAlignment="1">
      <alignment horizontal="center" vertical="top"/>
    </xf>
    <xf numFmtId="165" fontId="4" fillId="4" borderId="0" xfId="2" applyNumberFormat="1" applyFont="1" applyFill="1" applyAlignment="1">
      <alignment horizontal="center" vertical="top"/>
    </xf>
    <xf numFmtId="9" fontId="3" fillId="4" borderId="0" xfId="2" applyNumberFormat="1" applyFont="1" applyFill="1" applyAlignment="1">
      <alignment horizontal="center" vertical="top"/>
    </xf>
    <xf numFmtId="0" fontId="3" fillId="4" borderId="0" xfId="2" applyFont="1" applyFill="1" applyAlignment="1">
      <alignment horizontal="left" vertical="top"/>
    </xf>
    <xf numFmtId="0" fontId="3" fillId="4" borderId="3" xfId="2" applyFont="1" applyFill="1" applyBorder="1" applyAlignment="1">
      <alignment horizontal="left" vertical="top" wrapText="1"/>
    </xf>
    <xf numFmtId="0" fontId="3" fillId="4" borderId="2" xfId="2" applyFont="1" applyFill="1" applyBorder="1" applyAlignment="1">
      <alignment horizontal="left" vertical="top" wrapText="1"/>
    </xf>
    <xf numFmtId="0" fontId="6" fillId="4" borderId="7" xfId="2" applyFont="1" applyFill="1" applyBorder="1" applyAlignment="1">
      <alignment vertical="top"/>
    </xf>
    <xf numFmtId="0" fontId="3" fillId="4" borderId="3" xfId="2" applyFont="1" applyFill="1" applyBorder="1" applyAlignment="1">
      <alignment vertical="top" wrapText="1"/>
    </xf>
    <xf numFmtId="0" fontId="3" fillId="5" borderId="12" xfId="2" applyFont="1" applyFill="1" applyBorder="1" applyAlignment="1">
      <alignment horizontal="center" vertical="top"/>
    </xf>
    <xf numFmtId="0" fontId="4" fillId="5" borderId="2" xfId="2" applyFont="1" applyFill="1" applyBorder="1" applyAlignment="1">
      <alignment horizontal="center" vertical="top"/>
    </xf>
    <xf numFmtId="0" fontId="6" fillId="4" borderId="7" xfId="2" applyFont="1" applyFill="1" applyBorder="1" applyAlignment="1">
      <alignment horizontal="left" vertical="top" wrapText="1"/>
    </xf>
    <xf numFmtId="1" fontId="4" fillId="6" borderId="2" xfId="3" applyNumberFormat="1" applyFont="1" applyFill="1" applyBorder="1" applyAlignment="1" applyProtection="1">
      <alignment horizontal="center" vertical="top"/>
    </xf>
    <xf numFmtId="2" fontId="4" fillId="6" borderId="2" xfId="3" applyNumberFormat="1" applyFont="1" applyFill="1" applyBorder="1" applyAlignment="1" applyProtection="1">
      <alignment horizontal="center" vertical="top"/>
    </xf>
    <xf numFmtId="2" fontId="3" fillId="4" borderId="7" xfId="3" applyNumberFormat="1" applyFont="1" applyFill="1" applyBorder="1" applyAlignment="1" applyProtection="1">
      <alignment horizontal="center" vertical="top"/>
    </xf>
    <xf numFmtId="2" fontId="4" fillId="4" borderId="7" xfId="3" applyNumberFormat="1" applyFont="1" applyFill="1" applyBorder="1" applyAlignment="1" applyProtection="1">
      <alignment horizontal="center" vertical="top"/>
    </xf>
    <xf numFmtId="3" fontId="3" fillId="3" borderId="14" xfId="3" applyNumberFormat="1" applyFont="1" applyFill="1" applyBorder="1" applyAlignment="1" applyProtection="1">
      <alignment horizontal="center" vertical="top"/>
      <protection locked="0"/>
    </xf>
    <xf numFmtId="37" fontId="4" fillId="6" borderId="3" xfId="3" applyNumberFormat="1" applyFont="1" applyFill="1" applyBorder="1" applyAlignment="1" applyProtection="1">
      <alignment horizontal="center" vertical="top"/>
    </xf>
    <xf numFmtId="1" fontId="3" fillId="3" borderId="14" xfId="3" applyNumberFormat="1" applyFont="1" applyFill="1" applyBorder="1" applyAlignment="1" applyProtection="1">
      <alignment horizontal="center" vertical="top"/>
      <protection locked="0"/>
    </xf>
    <xf numFmtId="166" fontId="4" fillId="6" borderId="3" xfId="3" applyNumberFormat="1" applyFont="1" applyFill="1" applyBorder="1" applyAlignment="1" applyProtection="1">
      <alignment horizontal="center" vertical="top"/>
    </xf>
    <xf numFmtId="0" fontId="4" fillId="4" borderId="0" xfId="2" applyFont="1" applyFill="1" applyAlignment="1">
      <alignment vertical="top"/>
    </xf>
    <xf numFmtId="3" fontId="8" fillId="4" borderId="0" xfId="5" applyNumberFormat="1" applyFont="1" applyFill="1" applyAlignment="1">
      <alignment horizontal="center" vertical="top"/>
    </xf>
    <xf numFmtId="3" fontId="7" fillId="4" borderId="0" xfId="5" applyNumberFormat="1" applyFont="1" applyFill="1" applyAlignment="1">
      <alignment horizontal="center" vertical="top"/>
    </xf>
    <xf numFmtId="3" fontId="8" fillId="3" borderId="9" xfId="5" applyNumberFormat="1" applyFont="1" applyFill="1" applyBorder="1" applyAlignment="1" applyProtection="1">
      <alignment horizontal="center" vertical="top"/>
      <protection locked="0"/>
    </xf>
    <xf numFmtId="0" fontId="8" fillId="0" borderId="0" xfId="5" applyFont="1" applyAlignment="1">
      <alignment horizontal="center" vertical="top"/>
    </xf>
    <xf numFmtId="0" fontId="6" fillId="0" borderId="11" xfId="2" applyFont="1" applyBorder="1" applyAlignment="1">
      <alignment horizontal="left" vertical="top"/>
    </xf>
    <xf numFmtId="0" fontId="8" fillId="0" borderId="18" xfId="5" applyFont="1" applyBorder="1" applyAlignment="1">
      <alignment vertical="top"/>
    </xf>
    <xf numFmtId="0" fontId="0" fillId="4" borderId="0" xfId="0" applyFill="1"/>
    <xf numFmtId="0" fontId="8" fillId="6" borderId="9" xfId="5" applyFont="1" applyFill="1" applyBorder="1" applyAlignment="1">
      <alignment vertical="top"/>
    </xf>
    <xf numFmtId="3" fontId="8" fillId="6" borderId="9" xfId="5" applyNumberFormat="1" applyFont="1" applyFill="1" applyBorder="1" applyAlignment="1">
      <alignment horizontal="center" vertical="top"/>
    </xf>
    <xf numFmtId="0" fontId="3" fillId="3" borderId="5" xfId="2" applyFont="1" applyFill="1" applyBorder="1" applyAlignment="1" applyProtection="1">
      <alignment vertical="top"/>
      <protection locked="0"/>
    </xf>
    <xf numFmtId="3" fontId="3" fillId="3" borderId="5" xfId="2" applyNumberFormat="1" applyFont="1" applyFill="1" applyBorder="1" applyAlignment="1" applyProtection="1">
      <alignment horizontal="center" vertical="top"/>
      <protection locked="0"/>
    </xf>
    <xf numFmtId="9" fontId="3" fillId="3" borderId="5" xfId="1" applyFont="1" applyFill="1" applyBorder="1" applyAlignment="1" applyProtection="1">
      <alignment horizontal="center" vertical="top"/>
      <protection locked="0"/>
    </xf>
    <xf numFmtId="164" fontId="3" fillId="3" borderId="5" xfId="3" applyNumberFormat="1" applyFont="1" applyFill="1" applyBorder="1" applyAlignment="1" applyProtection="1">
      <alignment horizontal="center" vertical="top"/>
      <protection locked="0"/>
    </xf>
    <xf numFmtId="39" fontId="4" fillId="4" borderId="11" xfId="3" applyNumberFormat="1" applyFont="1" applyFill="1" applyBorder="1" applyAlignment="1" applyProtection="1">
      <alignment horizontal="center" vertical="top"/>
    </xf>
    <xf numFmtId="0" fontId="12" fillId="4" borderId="0" xfId="2" applyFont="1" applyFill="1" applyAlignment="1">
      <alignment vertical="top"/>
    </xf>
    <xf numFmtId="0" fontId="19" fillId="4" borderId="0" xfId="5" applyFont="1" applyFill="1" applyAlignment="1">
      <alignment vertical="top"/>
    </xf>
    <xf numFmtId="0" fontId="3" fillId="3" borderId="2" xfId="2" applyFont="1" applyFill="1" applyBorder="1" applyAlignment="1" applyProtection="1">
      <alignment horizontal="center" vertical="top"/>
      <protection locked="0"/>
    </xf>
    <xf numFmtId="0" fontId="3" fillId="3" borderId="5" xfId="2" applyFont="1" applyFill="1" applyBorder="1" applyAlignment="1" applyProtection="1">
      <alignment horizontal="center" vertical="top"/>
      <protection locked="0"/>
    </xf>
    <xf numFmtId="0" fontId="12" fillId="4" borderId="0" xfId="5" applyFont="1" applyFill="1" applyAlignment="1">
      <alignment vertical="top"/>
    </xf>
    <xf numFmtId="1" fontId="3" fillId="3" borderId="12" xfId="3" applyNumberFormat="1" applyFont="1" applyFill="1" applyBorder="1" applyAlignment="1" applyProtection="1">
      <alignment horizontal="center" vertical="top"/>
      <protection locked="0"/>
    </xf>
    <xf numFmtId="2" fontId="3" fillId="3" borderId="12" xfId="3" applyNumberFormat="1" applyFont="1" applyFill="1" applyBorder="1" applyAlignment="1" applyProtection="1">
      <alignment horizontal="center" vertical="top"/>
      <protection locked="0"/>
    </xf>
    <xf numFmtId="0" fontId="3" fillId="3" borderId="12" xfId="2" applyFont="1" applyFill="1" applyBorder="1" applyAlignment="1" applyProtection="1">
      <alignment horizontal="center" vertical="top"/>
      <protection locked="0"/>
    </xf>
    <xf numFmtId="9" fontId="8" fillId="6" borderId="13" xfId="5" applyNumberFormat="1" applyFont="1" applyFill="1" applyBorder="1" applyAlignment="1">
      <alignment horizontal="center" vertical="top"/>
    </xf>
    <xf numFmtId="0" fontId="5" fillId="4" borderId="0" xfId="2" applyFont="1" applyFill="1" applyAlignment="1">
      <alignment vertical="top" wrapText="1"/>
    </xf>
    <xf numFmtId="39" fontId="4" fillId="4" borderId="0" xfId="3" applyNumberFormat="1" applyFont="1" applyFill="1" applyBorder="1" applyAlignment="1" applyProtection="1">
      <alignment horizontal="center" vertical="top"/>
    </xf>
    <xf numFmtId="39" fontId="3" fillId="4" borderId="1" xfId="3" applyNumberFormat="1" applyFont="1" applyFill="1" applyBorder="1" applyAlignment="1" applyProtection="1">
      <alignment vertical="top"/>
    </xf>
    <xf numFmtId="39" fontId="4" fillId="4" borderId="7" xfId="3" applyNumberFormat="1" applyFont="1" applyFill="1" applyBorder="1" applyAlignment="1" applyProtection="1">
      <alignment horizontal="center" vertical="top"/>
    </xf>
    <xf numFmtId="0" fontId="21" fillId="4" borderId="0" xfId="0" applyFont="1" applyFill="1"/>
    <xf numFmtId="0" fontId="20" fillId="4" borderId="0" xfId="0" applyFont="1" applyFill="1"/>
    <xf numFmtId="0" fontId="22" fillId="4" borderId="0" xfId="0" applyFont="1" applyFill="1"/>
    <xf numFmtId="39" fontId="6" fillId="4" borderId="7" xfId="3" applyNumberFormat="1" applyFont="1" applyFill="1" applyBorder="1" applyAlignment="1" applyProtection="1">
      <alignment vertical="top"/>
    </xf>
    <xf numFmtId="39" fontId="3" fillId="4" borderId="8" xfId="3" applyNumberFormat="1" applyFont="1" applyFill="1" applyBorder="1" applyAlignment="1" applyProtection="1">
      <alignment vertical="top"/>
    </xf>
    <xf numFmtId="39" fontId="3" fillId="4" borderId="0" xfId="3" applyNumberFormat="1" applyFont="1" applyFill="1" applyBorder="1" applyAlignment="1" applyProtection="1">
      <alignment horizontal="left" vertical="top" indent="2"/>
    </xf>
    <xf numFmtId="0" fontId="14" fillId="4" borderId="0" xfId="0" applyFont="1" applyFill="1"/>
    <xf numFmtId="39" fontId="3" fillId="4" borderId="1" xfId="3" applyNumberFormat="1" applyFont="1" applyFill="1" applyBorder="1" applyAlignment="1" applyProtection="1">
      <alignment horizontal="left" vertical="top"/>
    </xf>
    <xf numFmtId="3" fontId="4" fillId="6" borderId="3" xfId="3" applyNumberFormat="1" applyFont="1" applyFill="1" applyBorder="1" applyAlignment="1" applyProtection="1">
      <alignment horizontal="center" vertical="top"/>
    </xf>
    <xf numFmtId="2" fontId="4" fillId="6" borderId="9" xfId="3" applyNumberFormat="1" applyFont="1" applyFill="1" applyBorder="1" applyAlignment="1" applyProtection="1">
      <alignment horizontal="center" vertical="top"/>
    </xf>
    <xf numFmtId="164" fontId="4" fillId="6" borderId="2" xfId="3" applyNumberFormat="1" applyFont="1" applyFill="1" applyBorder="1" applyAlignment="1" applyProtection="1">
      <alignment horizontal="center" vertical="top"/>
    </xf>
    <xf numFmtId="0" fontId="12" fillId="4" borderId="0" xfId="0" applyFont="1" applyFill="1" applyAlignment="1">
      <alignment vertical="top"/>
    </xf>
    <xf numFmtId="0" fontId="3" fillId="4" borderId="0" xfId="2" applyFont="1" applyFill="1" applyAlignment="1">
      <alignment vertical="top" wrapText="1"/>
    </xf>
    <xf numFmtId="0" fontId="6" fillId="4" borderId="0" xfId="2" applyFont="1" applyFill="1" applyAlignment="1">
      <alignment horizontal="left" vertical="top"/>
    </xf>
    <xf numFmtId="39" fontId="12" fillId="4" borderId="0" xfId="3" applyNumberFormat="1" applyFont="1" applyFill="1" applyBorder="1" applyAlignment="1" applyProtection="1">
      <alignment horizontal="left" vertical="top" indent="2"/>
    </xf>
    <xf numFmtId="39" fontId="3" fillId="4" borderId="4" xfId="3" applyNumberFormat="1" applyFont="1" applyFill="1" applyBorder="1" applyAlignment="1" applyProtection="1">
      <alignment horizontal="left" vertical="top"/>
    </xf>
    <xf numFmtId="0" fontId="3" fillId="4" borderId="39" xfId="2" applyFont="1" applyFill="1" applyBorder="1" applyAlignment="1">
      <alignment vertical="top"/>
    </xf>
    <xf numFmtId="9" fontId="8" fillId="3" borderId="13" xfId="5" applyNumberFormat="1" applyFont="1" applyFill="1" applyBorder="1" applyAlignment="1" applyProtection="1">
      <alignment horizontal="center" vertical="top"/>
      <protection locked="0"/>
    </xf>
    <xf numFmtId="39" fontId="3" fillId="4" borderId="6" xfId="3" applyNumberFormat="1" applyFont="1" applyFill="1" applyBorder="1" applyAlignment="1" applyProtection="1">
      <alignment horizontal="left" vertical="top"/>
    </xf>
    <xf numFmtId="3" fontId="4" fillId="6" borderId="5" xfId="3" applyNumberFormat="1" applyFont="1" applyFill="1" applyBorder="1" applyAlignment="1" applyProtection="1">
      <alignment horizontal="center" vertical="top"/>
    </xf>
    <xf numFmtId="0" fontId="7" fillId="4" borderId="0" xfId="5" applyFont="1" applyFill="1" applyAlignment="1">
      <alignment horizontal="center" vertical="top"/>
    </xf>
    <xf numFmtId="0" fontId="3" fillId="4" borderId="2" xfId="2" applyFont="1" applyFill="1" applyBorder="1" applyAlignment="1">
      <alignment vertical="top" wrapText="1"/>
    </xf>
    <xf numFmtId="0" fontId="4" fillId="0" borderId="41" xfId="2" applyFont="1" applyBorder="1" applyAlignment="1">
      <alignment horizontal="center" vertical="top" wrapText="1"/>
    </xf>
    <xf numFmtId="0" fontId="4" fillId="0" borderId="42" xfId="2" applyFont="1" applyBorder="1" applyAlignment="1">
      <alignment vertical="top" wrapText="1"/>
    </xf>
    <xf numFmtId="0" fontId="3" fillId="0" borderId="33" xfId="2" applyFont="1" applyBorder="1" applyAlignment="1">
      <alignment horizontal="center" vertical="top"/>
    </xf>
    <xf numFmtId="0" fontId="8" fillId="0" borderId="37" xfId="5" applyFont="1" applyBorder="1" applyAlignment="1">
      <alignment vertical="top"/>
    </xf>
    <xf numFmtId="0" fontId="8" fillId="0" borderId="35" xfId="5" applyFont="1" applyBorder="1" applyAlignment="1">
      <alignment horizontal="center" vertical="top"/>
    </xf>
    <xf numFmtId="0" fontId="8" fillId="0" borderId="35" xfId="5" applyFont="1" applyBorder="1" applyAlignment="1">
      <alignment horizontal="center" vertical="center"/>
    </xf>
    <xf numFmtId="0" fontId="8" fillId="0" borderId="31" xfId="5" applyFont="1" applyBorder="1" applyAlignment="1">
      <alignment horizontal="center" vertical="top"/>
    </xf>
    <xf numFmtId="3" fontId="23" fillId="4" borderId="0" xfId="5" applyNumberFormat="1" applyFont="1" applyFill="1" applyAlignment="1">
      <alignment horizontal="center" vertical="top" wrapText="1"/>
    </xf>
    <xf numFmtId="0" fontId="8" fillId="6" borderId="30" xfId="5" applyFont="1" applyFill="1" applyBorder="1" applyAlignment="1">
      <alignment horizontal="center" vertical="top"/>
    </xf>
    <xf numFmtId="9" fontId="8" fillId="6" borderId="23" xfId="5" applyNumberFormat="1" applyFont="1" applyFill="1" applyBorder="1" applyAlignment="1">
      <alignment horizontal="center" vertical="top"/>
    </xf>
    <xf numFmtId="0" fontId="8" fillId="0" borderId="30" xfId="5" applyFont="1" applyBorder="1" applyAlignment="1">
      <alignment horizontal="center" vertical="top"/>
    </xf>
    <xf numFmtId="9" fontId="8" fillId="3" borderId="23" xfId="5" applyNumberFormat="1" applyFont="1" applyFill="1" applyBorder="1" applyAlignment="1" applyProtection="1">
      <alignment horizontal="center" vertical="top"/>
      <protection locked="0"/>
    </xf>
    <xf numFmtId="0" fontId="8" fillId="3" borderId="16" xfId="5" applyFont="1" applyFill="1" applyBorder="1" applyAlignment="1" applyProtection="1">
      <alignment vertical="top"/>
      <protection locked="0"/>
    </xf>
    <xf numFmtId="3" fontId="8" fillId="3" borderId="16" xfId="5" applyNumberFormat="1" applyFont="1" applyFill="1" applyBorder="1" applyAlignment="1" applyProtection="1">
      <alignment horizontal="center" vertical="top"/>
      <protection locked="0"/>
    </xf>
    <xf numFmtId="9" fontId="8" fillId="3" borderId="27" xfId="5" applyNumberFormat="1" applyFont="1" applyFill="1" applyBorder="1" applyAlignment="1" applyProtection="1">
      <alignment horizontal="center" vertical="top"/>
      <protection locked="0"/>
    </xf>
    <xf numFmtId="9" fontId="8" fillId="3" borderId="50" xfId="5" applyNumberFormat="1" applyFont="1" applyFill="1" applyBorder="1" applyAlignment="1" applyProtection="1">
      <alignment horizontal="center" vertical="top"/>
      <protection locked="0"/>
    </xf>
    <xf numFmtId="0" fontId="8" fillId="4" borderId="30" xfId="5" applyFont="1" applyFill="1" applyBorder="1" applyAlignment="1">
      <alignment horizontal="center" vertical="top"/>
    </xf>
    <xf numFmtId="0" fontId="8" fillId="4" borderId="35" xfId="5" applyFont="1" applyFill="1" applyBorder="1" applyAlignment="1">
      <alignment horizontal="center" vertical="top"/>
    </xf>
    <xf numFmtId="0" fontId="8" fillId="4" borderId="31" xfId="5" applyFont="1" applyFill="1" applyBorder="1" applyAlignment="1">
      <alignment horizontal="center" vertical="top"/>
    </xf>
    <xf numFmtId="0" fontId="4" fillId="4" borderId="18" xfId="2" applyFont="1" applyFill="1" applyBorder="1" applyAlignment="1">
      <alignment horizontal="center" vertical="top"/>
    </xf>
    <xf numFmtId="0" fontId="4" fillId="4" borderId="18" xfId="2" applyFont="1" applyFill="1" applyBorder="1" applyAlignment="1">
      <alignment vertical="top"/>
    </xf>
    <xf numFmtId="37" fontId="4" fillId="6" borderId="18" xfId="3" applyNumberFormat="1" applyFont="1" applyFill="1" applyBorder="1" applyAlignment="1" applyProtection="1">
      <alignment horizontal="center" vertical="top" wrapText="1"/>
    </xf>
    <xf numFmtId="37" fontId="4" fillId="4" borderId="55" xfId="3" applyNumberFormat="1" applyFont="1" applyFill="1" applyBorder="1" applyAlignment="1" applyProtection="1">
      <alignment horizontal="center" vertical="top" wrapText="1"/>
    </xf>
    <xf numFmtId="37" fontId="4" fillId="4" borderId="18" xfId="3" applyNumberFormat="1" applyFont="1" applyFill="1" applyBorder="1" applyAlignment="1" applyProtection="1">
      <alignment horizontal="center" vertical="top" wrapText="1"/>
    </xf>
    <xf numFmtId="0" fontId="4" fillId="4" borderId="33" xfId="2" applyFont="1" applyFill="1" applyBorder="1" applyAlignment="1">
      <alignment horizontal="center" vertical="top"/>
    </xf>
    <xf numFmtId="39" fontId="4" fillId="4" borderId="34" xfId="3" applyNumberFormat="1" applyFont="1" applyFill="1" applyBorder="1" applyAlignment="1" applyProtection="1">
      <alignment horizontal="center" vertical="top"/>
    </xf>
    <xf numFmtId="0" fontId="3" fillId="4" borderId="45" xfId="2" applyFont="1" applyFill="1" applyBorder="1" applyAlignment="1">
      <alignment horizontal="center" vertical="top"/>
    </xf>
    <xf numFmtId="1" fontId="3" fillId="3" borderId="56" xfId="3" applyNumberFormat="1" applyFont="1" applyFill="1" applyBorder="1" applyAlignment="1" applyProtection="1">
      <alignment horizontal="center" vertical="top"/>
      <protection locked="0"/>
    </xf>
    <xf numFmtId="0" fontId="3" fillId="4" borderId="36" xfId="2" applyFont="1" applyFill="1" applyBorder="1" applyAlignment="1">
      <alignment horizontal="center" vertical="top"/>
    </xf>
    <xf numFmtId="2" fontId="3" fillId="4" borderId="39" xfId="3" applyNumberFormat="1" applyFont="1" applyFill="1" applyBorder="1" applyAlignment="1" applyProtection="1">
      <alignment horizontal="center" vertical="top"/>
    </xf>
    <xf numFmtId="0" fontId="3" fillId="4" borderId="35" xfId="2" quotePrefix="1" applyFont="1" applyFill="1" applyBorder="1" applyAlignment="1">
      <alignment horizontal="center" vertical="top"/>
    </xf>
    <xf numFmtId="0" fontId="8" fillId="3" borderId="24" xfId="5" applyFont="1" applyFill="1" applyBorder="1" applyAlignment="1" applyProtection="1">
      <alignment horizontal="center" vertical="top"/>
      <protection locked="0"/>
    </xf>
    <xf numFmtId="0" fontId="3" fillId="4" borderId="45" xfId="2" quotePrefix="1" applyFont="1" applyFill="1" applyBorder="1" applyAlignment="1">
      <alignment horizontal="center" vertical="top"/>
    </xf>
    <xf numFmtId="1" fontId="3" fillId="3" borderId="24" xfId="3" applyNumberFormat="1" applyFont="1" applyFill="1" applyBorder="1" applyAlignment="1" applyProtection="1">
      <alignment horizontal="center" vertical="top"/>
      <protection locked="0"/>
    </xf>
    <xf numFmtId="3" fontId="3" fillId="3" borderId="56" xfId="3" applyNumberFormat="1" applyFont="1" applyFill="1" applyBorder="1" applyAlignment="1" applyProtection="1">
      <alignment horizontal="center" vertical="top"/>
      <protection locked="0"/>
    </xf>
    <xf numFmtId="0" fontId="3" fillId="4" borderId="35" xfId="2" applyFont="1" applyFill="1" applyBorder="1" applyAlignment="1">
      <alignment horizontal="center" vertical="top"/>
    </xf>
    <xf numFmtId="0" fontId="3" fillId="5" borderId="24" xfId="2" applyFont="1" applyFill="1" applyBorder="1" applyAlignment="1">
      <alignment vertical="top"/>
    </xf>
    <xf numFmtId="0" fontId="3" fillId="4" borderId="36" xfId="2" quotePrefix="1" applyFont="1" applyFill="1" applyBorder="1" applyAlignment="1">
      <alignment horizontal="center" vertical="top"/>
    </xf>
    <xf numFmtId="0" fontId="3" fillId="4" borderId="31" xfId="2" applyFont="1" applyFill="1" applyBorder="1" applyAlignment="1">
      <alignment horizontal="center" vertical="top"/>
    </xf>
    <xf numFmtId="0" fontId="3" fillId="4" borderId="5" xfId="2" applyFont="1" applyFill="1" applyBorder="1" applyAlignment="1">
      <alignment horizontal="left" vertical="top" wrapText="1"/>
    </xf>
    <xf numFmtId="165" fontId="4" fillId="6" borderId="5" xfId="2" applyNumberFormat="1" applyFont="1" applyFill="1" applyBorder="1" applyAlignment="1">
      <alignment horizontal="center" vertical="top"/>
    </xf>
    <xf numFmtId="0" fontId="3" fillId="4" borderId="30" xfId="2" applyFont="1" applyFill="1" applyBorder="1" applyAlignment="1">
      <alignment horizontal="center" vertical="top"/>
    </xf>
    <xf numFmtId="0" fontId="4" fillId="4" borderId="41" xfId="2" applyFont="1" applyFill="1" applyBorder="1" applyAlignment="1">
      <alignment horizontal="center" vertical="top" wrapText="1"/>
    </xf>
    <xf numFmtId="0" fontId="4" fillId="4" borderId="42" xfId="2" applyFont="1" applyFill="1" applyBorder="1" applyAlignment="1">
      <alignment vertical="top" wrapText="1"/>
    </xf>
    <xf numFmtId="37" fontId="4" fillId="6" borderId="42" xfId="3" applyNumberFormat="1" applyFont="1" applyFill="1" applyBorder="1" applyAlignment="1" applyProtection="1">
      <alignment horizontal="center" vertical="top" wrapText="1"/>
    </xf>
    <xf numFmtId="0" fontId="3" fillId="4" borderId="40" xfId="2" applyFont="1" applyFill="1" applyBorder="1" applyAlignment="1">
      <alignment horizontal="center" vertical="top"/>
    </xf>
    <xf numFmtId="1" fontId="3" fillId="3" borderId="32" xfId="3" applyNumberFormat="1" applyFont="1" applyFill="1" applyBorder="1" applyAlignment="1" applyProtection="1">
      <alignment horizontal="center" vertical="top"/>
      <protection locked="0"/>
    </xf>
    <xf numFmtId="2" fontId="3" fillId="3" borderId="32" xfId="3" applyNumberFormat="1" applyFont="1" applyFill="1" applyBorder="1" applyAlignment="1" applyProtection="1">
      <alignment horizontal="center" vertical="top"/>
      <protection locked="0"/>
    </xf>
    <xf numFmtId="39" fontId="3" fillId="4" borderId="39" xfId="3" applyNumberFormat="1" applyFont="1" applyFill="1" applyBorder="1" applyAlignment="1" applyProtection="1">
      <alignment horizontal="center" vertical="top"/>
    </xf>
    <xf numFmtId="2" fontId="3" fillId="3" borderId="34" xfId="3" applyNumberFormat="1" applyFont="1" applyFill="1" applyBorder="1" applyAlignment="1" applyProtection="1">
      <alignment horizontal="center" vertical="top"/>
      <protection locked="0"/>
    </xf>
    <xf numFmtId="2" fontId="3" fillId="2" borderId="34" xfId="3" applyNumberFormat="1" applyFont="1" applyFill="1" applyBorder="1" applyAlignment="1" applyProtection="1">
      <alignment horizontal="center" vertical="top"/>
    </xf>
    <xf numFmtId="3" fontId="3" fillId="3" borderId="37" xfId="3" applyNumberFormat="1" applyFont="1" applyFill="1" applyBorder="1" applyAlignment="1" applyProtection="1">
      <alignment horizontal="center" vertical="top"/>
      <protection locked="0"/>
    </xf>
    <xf numFmtId="3" fontId="3" fillId="3" borderId="38" xfId="3" applyNumberFormat="1" applyFont="1" applyFill="1" applyBorder="1" applyAlignment="1" applyProtection="1">
      <alignment horizontal="center" vertical="top"/>
      <protection locked="0"/>
    </xf>
    <xf numFmtId="39" fontId="4" fillId="4" borderId="39" xfId="3" applyNumberFormat="1" applyFont="1" applyFill="1" applyBorder="1" applyAlignment="1" applyProtection="1">
      <alignment horizontal="center" vertical="top"/>
    </xf>
    <xf numFmtId="37" fontId="4" fillId="4" borderId="44" xfId="3" applyNumberFormat="1" applyFont="1" applyFill="1" applyBorder="1" applyAlignment="1" applyProtection="1">
      <alignment horizontal="center" vertical="top" wrapText="1"/>
    </xf>
    <xf numFmtId="164" fontId="3" fillId="3" borderId="24" xfId="3" applyNumberFormat="1" applyFont="1" applyFill="1" applyBorder="1" applyAlignment="1" applyProtection="1">
      <alignment horizontal="center" vertical="top"/>
      <protection locked="0"/>
    </xf>
    <xf numFmtId="164" fontId="7" fillId="4" borderId="50" xfId="5" applyNumberFormat="1" applyFont="1" applyFill="1" applyBorder="1" applyAlignment="1">
      <alignment horizontal="center" vertical="top" wrapText="1"/>
    </xf>
    <xf numFmtId="164" fontId="7" fillId="4" borderId="27" xfId="5" applyNumberFormat="1" applyFont="1" applyFill="1" applyBorder="1" applyAlignment="1">
      <alignment horizontal="center" vertical="top" wrapText="1"/>
    </xf>
    <xf numFmtId="9" fontId="8" fillId="5" borderId="2" xfId="5" applyNumberFormat="1" applyFont="1" applyFill="1" applyBorder="1" applyAlignment="1">
      <alignment horizontal="center" vertical="top"/>
    </xf>
    <xf numFmtId="164" fontId="4" fillId="6" borderId="2" xfId="2" applyNumberFormat="1" applyFont="1" applyFill="1" applyBorder="1" applyAlignment="1">
      <alignment horizontal="center" vertical="top"/>
    </xf>
    <xf numFmtId="9" fontId="8" fillId="3" borderId="12" xfId="5" applyNumberFormat="1" applyFont="1" applyFill="1" applyBorder="1" applyAlignment="1" applyProtection="1">
      <alignment horizontal="center" vertical="top"/>
      <protection locked="0"/>
    </xf>
    <xf numFmtId="9" fontId="8" fillId="3" borderId="24" xfId="5" applyNumberFormat="1" applyFont="1" applyFill="1" applyBorder="1" applyAlignment="1" applyProtection="1">
      <alignment horizontal="center" vertical="top"/>
      <protection locked="0"/>
    </xf>
    <xf numFmtId="0" fontId="9" fillId="4" borderId="0" xfId="5" applyFont="1" applyFill="1" applyAlignment="1">
      <alignment vertical="top"/>
    </xf>
    <xf numFmtId="0" fontId="9" fillId="4" borderId="17" xfId="5" applyFont="1" applyFill="1" applyBorder="1" applyAlignment="1">
      <alignment vertical="top"/>
    </xf>
    <xf numFmtId="0" fontId="26" fillId="4" borderId="0" xfId="5" applyFont="1" applyFill="1" applyAlignment="1">
      <alignment vertical="top"/>
    </xf>
    <xf numFmtId="0" fontId="3" fillId="6" borderId="9" xfId="2" applyFont="1" applyFill="1" applyBorder="1" applyAlignment="1">
      <alignment horizontal="left" vertical="top"/>
    </xf>
    <xf numFmtId="0" fontId="3" fillId="6" borderId="9" xfId="2" applyFont="1" applyFill="1" applyBorder="1" applyAlignment="1">
      <alignment horizontal="center" vertical="top"/>
    </xf>
    <xf numFmtId="3" fontId="3" fillId="6" borderId="9" xfId="2" applyNumberFormat="1" applyFont="1" applyFill="1" applyBorder="1" applyAlignment="1">
      <alignment horizontal="center" vertical="top"/>
    </xf>
    <xf numFmtId="3" fontId="3" fillId="6" borderId="9" xfId="3" applyNumberFormat="1" applyFont="1" applyFill="1" applyBorder="1" applyAlignment="1" applyProtection="1">
      <alignment horizontal="center" vertical="top"/>
    </xf>
    <xf numFmtId="9" fontId="3" fillId="6" borderId="9" xfId="1" applyFont="1" applyFill="1" applyBorder="1" applyAlignment="1" applyProtection="1">
      <alignment horizontal="center" vertical="top"/>
    </xf>
    <xf numFmtId="164" fontId="3" fillId="6" borderId="9" xfId="3" applyNumberFormat="1" applyFont="1" applyFill="1" applyBorder="1" applyAlignment="1" applyProtection="1">
      <alignment horizontal="center" vertical="top"/>
    </xf>
    <xf numFmtId="3" fontId="3" fillId="6" borderId="13" xfId="6" applyNumberFormat="1" applyFont="1" applyFill="1" applyBorder="1" applyAlignment="1" applyProtection="1">
      <alignment horizontal="center" vertical="top"/>
    </xf>
    <xf numFmtId="0" fontId="26" fillId="4" borderId="17" xfId="2" applyFont="1" applyFill="1" applyBorder="1" applyAlignment="1">
      <alignment vertical="top"/>
    </xf>
    <xf numFmtId="3" fontId="3" fillId="3" borderId="2" xfId="6" applyNumberFormat="1" applyFont="1" applyFill="1" applyBorder="1" applyAlignment="1" applyProtection="1">
      <alignment horizontal="center" vertical="top"/>
      <protection locked="0"/>
    </xf>
    <xf numFmtId="3" fontId="3" fillId="3" borderId="5" xfId="6" applyNumberFormat="1" applyFont="1" applyFill="1" applyBorder="1" applyAlignment="1" applyProtection="1">
      <alignment horizontal="center" vertical="top"/>
      <protection locked="0"/>
    </xf>
    <xf numFmtId="9" fontId="4" fillId="6" borderId="23" xfId="2" applyNumberFormat="1" applyFont="1" applyFill="1" applyBorder="1" applyAlignment="1">
      <alignment horizontal="center" vertical="top"/>
    </xf>
    <xf numFmtId="9" fontId="0" fillId="4" borderId="0" xfId="0" applyNumberFormat="1" applyFill="1"/>
    <xf numFmtId="9" fontId="3" fillId="4" borderId="0" xfId="2" applyNumberFormat="1" applyFont="1" applyFill="1" applyAlignment="1">
      <alignment vertical="top"/>
    </xf>
    <xf numFmtId="0" fontId="4" fillId="4" borderId="0" xfId="2" applyFont="1" applyFill="1" applyAlignment="1">
      <alignment horizontal="center" vertical="top"/>
    </xf>
    <xf numFmtId="0" fontId="5" fillId="4" borderId="0" xfId="2" applyFont="1" applyFill="1" applyAlignment="1">
      <alignment horizontal="left" vertical="top" wrapText="1"/>
    </xf>
    <xf numFmtId="164" fontId="3" fillId="3" borderId="12" xfId="3" applyNumberFormat="1" applyFont="1" applyFill="1" applyBorder="1" applyAlignment="1" applyProtection="1">
      <alignment horizontal="center" vertical="top"/>
      <protection locked="0"/>
    </xf>
    <xf numFmtId="0" fontId="4" fillId="4" borderId="51" xfId="2" applyFont="1" applyFill="1" applyBorder="1" applyAlignment="1">
      <alignment horizontal="center" vertical="top"/>
    </xf>
    <xf numFmtId="0" fontId="6" fillId="4" borderId="7" xfId="2" applyFont="1" applyFill="1" applyBorder="1" applyAlignment="1">
      <alignment horizontal="left" vertical="top"/>
    </xf>
    <xf numFmtId="10" fontId="4" fillId="6" borderId="2" xfId="1" applyNumberFormat="1" applyFont="1" applyFill="1" applyBorder="1" applyAlignment="1" applyProtection="1">
      <alignment horizontal="center" vertical="center"/>
    </xf>
    <xf numFmtId="164" fontId="4" fillId="6" borderId="3" xfId="1" applyNumberFormat="1" applyFont="1" applyFill="1" applyBorder="1" applyAlignment="1" applyProtection="1">
      <alignment horizontal="center" vertical="center"/>
    </xf>
    <xf numFmtId="164" fontId="8" fillId="7" borderId="12" xfId="5" applyNumberFormat="1" applyFont="1" applyFill="1" applyBorder="1" applyAlignment="1">
      <alignment horizontal="center" vertical="top"/>
    </xf>
    <xf numFmtId="164" fontId="8" fillId="7" borderId="24" xfId="5" applyNumberFormat="1" applyFont="1" applyFill="1" applyBorder="1" applyAlignment="1">
      <alignment horizontal="center" vertical="top"/>
    </xf>
    <xf numFmtId="0" fontId="3" fillId="0" borderId="0" xfId="2" applyFont="1" applyAlignment="1">
      <alignment horizontal="center" vertical="top"/>
    </xf>
    <xf numFmtId="0" fontId="8" fillId="4" borderId="2" xfId="5" applyFont="1" applyFill="1" applyBorder="1" applyAlignment="1">
      <alignment vertical="top"/>
    </xf>
    <xf numFmtId="1" fontId="4" fillId="6" borderId="3" xfId="3" applyNumberFormat="1" applyFont="1" applyFill="1" applyBorder="1" applyAlignment="1" applyProtection="1">
      <alignment horizontal="center" vertical="center"/>
    </xf>
    <xf numFmtId="1" fontId="3" fillId="3" borderId="14" xfId="3" applyNumberFormat="1" applyFont="1" applyFill="1" applyBorder="1" applyAlignment="1" applyProtection="1">
      <alignment horizontal="center" vertical="center"/>
      <protection locked="0"/>
    </xf>
    <xf numFmtId="1" fontId="3" fillId="3" borderId="56" xfId="3" applyNumberFormat="1" applyFont="1" applyFill="1" applyBorder="1" applyAlignment="1" applyProtection="1">
      <alignment horizontal="center" vertical="center"/>
      <protection locked="0"/>
    </xf>
    <xf numFmtId="0" fontId="7" fillId="4" borderId="0" xfId="5" applyFont="1" applyFill="1" applyAlignment="1">
      <alignment vertical="top" wrapText="1"/>
    </xf>
    <xf numFmtId="9" fontId="8" fillId="3" borderId="11" xfId="5" applyNumberFormat="1" applyFont="1" applyFill="1" applyBorder="1" applyAlignment="1" applyProtection="1">
      <alignment horizontal="center" vertical="top"/>
      <protection locked="0"/>
    </xf>
    <xf numFmtId="0" fontId="7" fillId="4" borderId="0" xfId="5" applyFont="1" applyFill="1" applyAlignment="1">
      <alignment horizontal="center" vertical="top" wrapText="1"/>
    </xf>
    <xf numFmtId="164" fontId="7" fillId="4" borderId="17" xfId="5" applyNumberFormat="1" applyFont="1" applyFill="1" applyBorder="1" applyAlignment="1">
      <alignment horizontal="center" vertical="top" wrapText="1"/>
    </xf>
    <xf numFmtId="9" fontId="8" fillId="3" borderId="10" xfId="5" applyNumberFormat="1" applyFont="1" applyFill="1" applyBorder="1" applyAlignment="1" applyProtection="1">
      <alignment horizontal="center" vertical="top"/>
      <protection locked="0"/>
    </xf>
    <xf numFmtId="164" fontId="8" fillId="7" borderId="10" xfId="5" applyNumberFormat="1" applyFont="1" applyFill="1" applyBorder="1" applyAlignment="1">
      <alignment horizontal="center" vertical="top"/>
    </xf>
    <xf numFmtId="0" fontId="19" fillId="4" borderId="40" xfId="5" applyFont="1" applyFill="1" applyBorder="1" applyAlignment="1">
      <alignment vertical="top"/>
    </xf>
    <xf numFmtId="0" fontId="27" fillId="4" borderId="0" xfId="5" applyFont="1" applyFill="1" applyAlignment="1">
      <alignment horizontal="center" vertical="top" wrapText="1"/>
    </xf>
    <xf numFmtId="164" fontId="8" fillId="3" borderId="13" xfId="5" applyNumberFormat="1" applyFont="1" applyFill="1" applyBorder="1" applyAlignment="1" applyProtection="1">
      <alignment horizontal="right" vertical="top"/>
      <protection locked="0"/>
    </xf>
    <xf numFmtId="164" fontId="8" fillId="3" borderId="12" xfId="5" applyNumberFormat="1" applyFont="1" applyFill="1" applyBorder="1" applyAlignment="1" applyProtection="1">
      <alignment horizontal="right" vertical="top"/>
      <protection locked="0"/>
    </xf>
    <xf numFmtId="164" fontId="8" fillId="7" borderId="12" xfId="5" applyNumberFormat="1" applyFont="1" applyFill="1" applyBorder="1" applyAlignment="1">
      <alignment horizontal="right" vertical="top"/>
    </xf>
    <xf numFmtId="0" fontId="7" fillId="4" borderId="0" xfId="5" applyFont="1" applyFill="1" applyAlignment="1">
      <alignment horizontal="left" vertical="top" wrapText="1"/>
    </xf>
    <xf numFmtId="164" fontId="7" fillId="4" borderId="16" xfId="5" applyNumberFormat="1" applyFont="1" applyFill="1" applyBorder="1" applyAlignment="1">
      <alignment horizontal="center" vertical="top" wrapText="1"/>
    </xf>
    <xf numFmtId="9" fontId="8" fillId="3" borderId="2" xfId="5" applyNumberFormat="1" applyFont="1" applyFill="1" applyBorder="1" applyAlignment="1" applyProtection="1">
      <alignment horizontal="center" vertical="top"/>
      <protection locked="0"/>
    </xf>
    <xf numFmtId="164" fontId="8" fillId="7" borderId="2" xfId="5" applyNumberFormat="1" applyFont="1" applyFill="1" applyBorder="1" applyAlignment="1">
      <alignment horizontal="center" vertical="top"/>
    </xf>
    <xf numFmtId="0" fontId="27" fillId="4" borderId="17" xfId="5" applyFont="1" applyFill="1" applyBorder="1" applyAlignment="1">
      <alignment vertical="top"/>
    </xf>
    <xf numFmtId="0" fontId="13" fillId="0" borderId="0" xfId="2" applyFont="1" applyAlignment="1">
      <alignment horizontal="center"/>
    </xf>
    <xf numFmtId="0" fontId="28" fillId="4" borderId="0" xfId="0" applyFont="1" applyFill="1"/>
    <xf numFmtId="0" fontId="29" fillId="4" borderId="0" xfId="2" applyFont="1" applyFill="1" applyAlignment="1">
      <alignment horizontal="center"/>
    </xf>
    <xf numFmtId="0" fontId="30" fillId="4" borderId="0" xfId="2" applyFont="1" applyFill="1" applyAlignment="1">
      <alignment horizontal="center"/>
    </xf>
    <xf numFmtId="0" fontId="10" fillId="4" borderId="61" xfId="2" applyFont="1" applyFill="1" applyBorder="1"/>
    <xf numFmtId="0" fontId="10" fillId="4" borderId="63" xfId="2" applyFont="1" applyFill="1" applyBorder="1" applyAlignment="1">
      <alignment horizontal="center"/>
    </xf>
    <xf numFmtId="0" fontId="31" fillId="0" borderId="0" xfId="2" applyFont="1" applyAlignment="1">
      <alignment horizontal="center"/>
    </xf>
    <xf numFmtId="1" fontId="3" fillId="3" borderId="2" xfId="3" applyNumberFormat="1" applyFont="1" applyFill="1" applyBorder="1" applyAlignment="1" applyProtection="1">
      <alignment horizontal="center" vertical="top"/>
      <protection locked="0"/>
    </xf>
    <xf numFmtId="4" fontId="25" fillId="4" borderId="0" xfId="3" applyNumberFormat="1" applyFont="1" applyFill="1" applyBorder="1" applyAlignment="1" applyProtection="1">
      <alignment horizontal="center" vertical="top"/>
    </xf>
    <xf numFmtId="0" fontId="25" fillId="4" borderId="0" xfId="5" applyFont="1" applyFill="1" applyAlignment="1">
      <alignment vertical="top"/>
    </xf>
    <xf numFmtId="0" fontId="32" fillId="4" borderId="0" xfId="5" applyFont="1" applyFill="1" applyAlignment="1">
      <alignment vertical="top"/>
    </xf>
    <xf numFmtId="0" fontId="32" fillId="4" borderId="0" xfId="2" applyFont="1" applyFill="1" applyAlignment="1">
      <alignment vertical="top"/>
    </xf>
    <xf numFmtId="9" fontId="8" fillId="0" borderId="0" xfId="5" applyNumberFormat="1" applyFont="1" applyAlignment="1">
      <alignment vertical="top"/>
    </xf>
    <xf numFmtId="3" fontId="8" fillId="3" borderId="3" xfId="5" applyNumberFormat="1" applyFont="1" applyFill="1" applyBorder="1" applyAlignment="1" applyProtection="1">
      <alignment horizontal="center" vertical="top"/>
      <protection locked="0"/>
    </xf>
    <xf numFmtId="0" fontId="8" fillId="0" borderId="45" xfId="5" applyFont="1" applyBorder="1" applyAlignment="1">
      <alignment horizontal="center" vertical="center"/>
    </xf>
    <xf numFmtId="164" fontId="7" fillId="4" borderId="7" xfId="5" applyNumberFormat="1" applyFont="1" applyFill="1" applyBorder="1" applyAlignment="1">
      <alignment horizontal="center" vertical="top" wrapText="1"/>
    </xf>
    <xf numFmtId="164" fontId="7" fillId="4" borderId="39" xfId="5" applyNumberFormat="1" applyFont="1" applyFill="1" applyBorder="1" applyAlignment="1">
      <alignment horizontal="center" vertical="top" wrapText="1"/>
    </xf>
    <xf numFmtId="0" fontId="8" fillId="0" borderId="2" xfId="5" applyFont="1" applyBorder="1" applyAlignment="1">
      <alignment horizontal="left" vertical="center"/>
    </xf>
    <xf numFmtId="0" fontId="8" fillId="3" borderId="2" xfId="5" applyFont="1" applyFill="1" applyBorder="1" applyAlignment="1" applyProtection="1">
      <alignment horizontal="left" vertical="center"/>
      <protection locked="0"/>
    </xf>
    <xf numFmtId="0" fontId="7" fillId="4" borderId="36" xfId="25" applyFont="1" applyFill="1" applyBorder="1" applyAlignment="1">
      <alignment vertical="center"/>
    </xf>
    <xf numFmtId="0" fontId="3" fillId="0" borderId="0" xfId="25" applyFont="1" applyAlignment="1">
      <alignment vertical="center" wrapText="1"/>
    </xf>
    <xf numFmtId="0" fontId="19" fillId="4" borderId="0" xfId="2" applyFont="1" applyFill="1" applyAlignment="1">
      <alignment vertical="center"/>
    </xf>
    <xf numFmtId="0" fontId="25" fillId="4" borderId="0" xfId="2" applyFont="1" applyFill="1" applyAlignment="1">
      <alignment vertical="center"/>
    </xf>
    <xf numFmtId="0" fontId="32" fillId="4" borderId="0" xfId="2" applyFont="1" applyFill="1" applyAlignment="1">
      <alignment vertical="center"/>
    </xf>
    <xf numFmtId="0" fontId="3" fillId="4" borderId="2" xfId="0" applyFont="1" applyFill="1" applyBorder="1" applyAlignment="1">
      <alignment vertical="center" wrapText="1"/>
    </xf>
    <xf numFmtId="0" fontId="3" fillId="4" borderId="3" xfId="0" applyFont="1" applyFill="1" applyBorder="1" applyAlignment="1">
      <alignment horizontal="left" vertical="center" wrapText="1" indent="1"/>
    </xf>
    <xf numFmtId="0" fontId="3" fillId="4" borderId="3" xfId="0" applyFont="1" applyFill="1" applyBorder="1" applyAlignment="1">
      <alignment horizontal="left" vertical="center" indent="1"/>
    </xf>
    <xf numFmtId="0" fontId="3" fillId="4" borderId="2" xfId="0" applyFont="1" applyFill="1" applyBorder="1" applyAlignment="1">
      <alignment horizontal="left" vertical="center" wrapText="1" indent="1"/>
    </xf>
    <xf numFmtId="0" fontId="3" fillId="4" borderId="31" xfId="0" applyFont="1" applyFill="1" applyBorder="1" applyAlignment="1">
      <alignment horizontal="center" vertical="top"/>
    </xf>
    <xf numFmtId="0" fontId="3" fillId="4" borderId="5" xfId="0" applyFont="1" applyFill="1" applyBorder="1" applyAlignment="1">
      <alignment horizontal="left" vertical="center" indent="2"/>
    </xf>
    <xf numFmtId="164" fontId="4" fillId="6" borderId="5" xfId="0" applyNumberFormat="1" applyFont="1" applyFill="1" applyBorder="1" applyAlignment="1">
      <alignment horizontal="center" vertical="top"/>
    </xf>
    <xf numFmtId="164" fontId="3" fillId="2" borderId="15" xfId="0" applyNumberFormat="1" applyFont="1" applyFill="1" applyBorder="1" applyAlignment="1">
      <alignment horizontal="center" vertical="top"/>
    </xf>
    <xf numFmtId="164" fontId="3" fillId="2" borderId="25" xfId="0" applyNumberFormat="1" applyFont="1" applyFill="1" applyBorder="1" applyAlignment="1">
      <alignment horizontal="center" vertical="top"/>
    </xf>
    <xf numFmtId="0" fontId="3" fillId="3" borderId="2" xfId="2" applyFont="1" applyFill="1" applyBorder="1" applyAlignment="1" applyProtection="1">
      <alignment horizontal="left" vertical="top" indent="1"/>
      <protection locked="0"/>
    </xf>
    <xf numFmtId="0" fontId="3" fillId="4" borderId="9" xfId="0" applyFont="1" applyFill="1" applyBorder="1" applyAlignment="1">
      <alignment horizontal="left" vertical="center" wrapText="1"/>
    </xf>
    <xf numFmtId="0" fontId="3" fillId="4" borderId="2" xfId="0" applyFont="1" applyFill="1" applyBorder="1" applyAlignment="1">
      <alignment horizontal="left" vertical="center" indent="1"/>
    </xf>
    <xf numFmtId="0" fontId="25" fillId="4" borderId="40" xfId="5" applyFont="1" applyFill="1" applyBorder="1" applyAlignment="1">
      <alignment vertical="top" wrapText="1"/>
    </xf>
    <xf numFmtId="0" fontId="12" fillId="4" borderId="40" xfId="5" applyFont="1" applyFill="1" applyBorder="1" applyAlignment="1">
      <alignment vertical="top"/>
    </xf>
    <xf numFmtId="0" fontId="25" fillId="4" borderId="40" xfId="24" applyFont="1" applyFill="1" applyBorder="1" applyAlignment="1">
      <alignment vertical="top"/>
    </xf>
    <xf numFmtId="0" fontId="25" fillId="4" borderId="40" xfId="2" applyFont="1" applyFill="1" applyBorder="1" applyAlignment="1">
      <alignment vertical="top"/>
    </xf>
    <xf numFmtId="0" fontId="25" fillId="4" borderId="40" xfId="5" applyFont="1" applyFill="1" applyBorder="1" applyAlignment="1">
      <alignment vertical="top"/>
    </xf>
    <xf numFmtId="0" fontId="25" fillId="4" borderId="40" xfId="24" applyFont="1" applyFill="1" applyBorder="1" applyAlignment="1">
      <alignment vertical="top" wrapText="1"/>
    </xf>
    <xf numFmtId="0" fontId="7" fillId="4" borderId="36" xfId="5" applyFont="1" applyFill="1" applyBorder="1" applyAlignment="1">
      <alignment horizontal="center" vertical="top"/>
    </xf>
    <xf numFmtId="0" fontId="8" fillId="4" borderId="45" xfId="5" applyFont="1" applyFill="1" applyBorder="1" applyAlignment="1">
      <alignment horizontal="center" vertical="top"/>
    </xf>
    <xf numFmtId="164" fontId="8" fillId="3" borderId="29" xfId="5" applyNumberFormat="1" applyFont="1" applyFill="1" applyBorder="1" applyAlignment="1" applyProtection="1">
      <alignment horizontal="right" vertical="top"/>
      <protection locked="0"/>
    </xf>
    <xf numFmtId="9" fontId="8" fillId="3" borderId="19" xfId="5" applyNumberFormat="1" applyFont="1" applyFill="1" applyBorder="1" applyAlignment="1" applyProtection="1">
      <alignment horizontal="center" vertical="top"/>
      <protection locked="0"/>
    </xf>
    <xf numFmtId="0" fontId="8" fillId="4" borderId="31" xfId="25" applyFont="1" applyFill="1" applyBorder="1" applyAlignment="1">
      <alignment horizontal="center" vertical="top"/>
    </xf>
    <xf numFmtId="5" fontId="8" fillId="6" borderId="9" xfId="5" applyNumberFormat="1" applyFont="1" applyFill="1" applyBorder="1" applyAlignment="1">
      <alignment horizontal="right" vertical="top"/>
    </xf>
    <xf numFmtId="5" fontId="8" fillId="3" borderId="9" xfId="5" applyNumberFormat="1" applyFont="1" applyFill="1" applyBorder="1" applyAlignment="1" applyProtection="1">
      <alignment horizontal="right" vertical="top"/>
      <protection locked="0"/>
    </xf>
    <xf numFmtId="5" fontId="8" fillId="3" borderId="2" xfId="5" applyNumberFormat="1" applyFont="1" applyFill="1" applyBorder="1" applyAlignment="1" applyProtection="1">
      <alignment horizontal="right" vertical="top"/>
      <protection locked="0"/>
    </xf>
    <xf numFmtId="5" fontId="8" fillId="3" borderId="16" xfId="5" applyNumberFormat="1" applyFont="1" applyFill="1" applyBorder="1" applyAlignment="1" applyProtection="1">
      <alignment horizontal="right" vertical="top"/>
      <protection locked="0"/>
    </xf>
    <xf numFmtId="9" fontId="8" fillId="5" borderId="24" xfId="5" applyNumberFormat="1" applyFont="1" applyFill="1" applyBorder="1" applyAlignment="1">
      <alignment horizontal="center" vertical="top"/>
    </xf>
    <xf numFmtId="0" fontId="3" fillId="3" borderId="9" xfId="2" applyFont="1" applyFill="1" applyBorder="1" applyAlignment="1" applyProtection="1">
      <alignment vertical="top"/>
      <protection locked="0"/>
    </xf>
    <xf numFmtId="0" fontId="3" fillId="3" borderId="9" xfId="2" applyFont="1" applyFill="1" applyBorder="1" applyAlignment="1" applyProtection="1">
      <alignment horizontal="center" vertical="top"/>
      <protection locked="0"/>
    </xf>
    <xf numFmtId="3" fontId="3" fillId="3" borderId="9" xfId="2" applyNumberFormat="1" applyFont="1" applyFill="1" applyBorder="1" applyAlignment="1" applyProtection="1">
      <alignment horizontal="center" vertical="top"/>
      <protection locked="0"/>
    </xf>
    <xf numFmtId="3" fontId="3" fillId="3" borderId="9" xfId="3" applyNumberFormat="1" applyFont="1" applyFill="1" applyBorder="1" applyAlignment="1" applyProtection="1">
      <alignment horizontal="center" vertical="top"/>
      <protection locked="0"/>
    </xf>
    <xf numFmtId="9" fontId="3" fillId="3" borderId="9" xfId="1" applyFont="1" applyFill="1" applyBorder="1" applyAlignment="1" applyProtection="1">
      <alignment horizontal="center" vertical="top"/>
      <protection locked="0"/>
    </xf>
    <xf numFmtId="164" fontId="3" fillId="3" borderId="9" xfId="3" applyNumberFormat="1" applyFont="1" applyFill="1" applyBorder="1" applyAlignment="1" applyProtection="1">
      <alignment horizontal="center" vertical="top"/>
      <protection locked="0"/>
    </xf>
    <xf numFmtId="3" fontId="3" fillId="3" borderId="9" xfId="6" applyNumberFormat="1" applyFont="1" applyFill="1" applyBorder="1" applyAlignment="1" applyProtection="1">
      <alignment horizontal="center" vertical="top"/>
      <protection locked="0"/>
    </xf>
    <xf numFmtId="5" fontId="8" fillId="3" borderId="5" xfId="5" applyNumberFormat="1" applyFont="1" applyFill="1" applyBorder="1" applyAlignment="1" applyProtection="1">
      <alignment horizontal="right" vertical="top"/>
      <protection locked="0"/>
    </xf>
    <xf numFmtId="0" fontId="3" fillId="4" borderId="49" xfId="2" applyFont="1" applyFill="1" applyBorder="1" applyAlignment="1">
      <alignment horizontal="center" vertical="top" wrapText="1"/>
    </xf>
    <xf numFmtId="164" fontId="7" fillId="4" borderId="5" xfId="24" applyNumberFormat="1" applyFont="1" applyFill="1" applyBorder="1" applyAlignment="1">
      <alignment horizontal="center" textRotation="90" wrapText="1"/>
    </xf>
    <xf numFmtId="164" fontId="7" fillId="4" borderId="6" xfId="24" applyNumberFormat="1" applyFont="1" applyFill="1" applyBorder="1" applyAlignment="1">
      <alignment horizontal="center" textRotation="90" wrapText="1"/>
    </xf>
    <xf numFmtId="164" fontId="7" fillId="4" borderId="16" xfId="5" applyNumberFormat="1" applyFont="1" applyFill="1" applyBorder="1" applyAlignment="1">
      <alignment horizontal="center" textRotation="90" wrapText="1"/>
    </xf>
    <xf numFmtId="164" fontId="7" fillId="4" borderId="5" xfId="5" applyNumberFormat="1" applyFont="1" applyFill="1" applyBorder="1" applyAlignment="1">
      <alignment horizontal="center" textRotation="90" wrapText="1"/>
    </xf>
    <xf numFmtId="164" fontId="7" fillId="4" borderId="25" xfId="5" applyNumberFormat="1" applyFont="1" applyFill="1" applyBorder="1" applyAlignment="1">
      <alignment horizontal="center" textRotation="90" wrapText="1"/>
    </xf>
    <xf numFmtId="3" fontId="8" fillId="3" borderId="5" xfId="5" applyNumberFormat="1" applyFont="1" applyFill="1" applyBorder="1" applyAlignment="1" applyProtection="1">
      <alignment horizontal="center" vertical="top"/>
      <protection locked="0"/>
    </xf>
    <xf numFmtId="5" fontId="8" fillId="6" borderId="8" xfId="5" applyNumberFormat="1" applyFont="1" applyFill="1" applyBorder="1" applyAlignment="1">
      <alignment horizontal="right" vertical="top"/>
    </xf>
    <xf numFmtId="5" fontId="8" fillId="3" borderId="8" xfId="5" applyNumberFormat="1" applyFont="1" applyFill="1" applyBorder="1" applyAlignment="1" applyProtection="1">
      <alignment horizontal="right" vertical="top"/>
      <protection locked="0"/>
    </xf>
    <xf numFmtId="5" fontId="8" fillId="3" borderId="6" xfId="5" applyNumberFormat="1" applyFont="1" applyFill="1" applyBorder="1" applyAlignment="1" applyProtection="1">
      <alignment horizontal="right" vertical="top"/>
      <protection locked="0"/>
    </xf>
    <xf numFmtId="165" fontId="3" fillId="6" borderId="23" xfId="6" applyNumberFormat="1" applyFont="1" applyFill="1" applyBorder="1" applyAlignment="1" applyProtection="1">
      <alignment horizontal="center" vertical="top"/>
    </xf>
    <xf numFmtId="165" fontId="3" fillId="2" borderId="24" xfId="6" applyNumberFormat="1" applyFont="1" applyFill="1" applyBorder="1" applyAlignment="1" applyProtection="1">
      <alignment horizontal="center" vertical="top"/>
    </xf>
    <xf numFmtId="165" fontId="3" fillId="2" borderId="25" xfId="6" applyNumberFormat="1" applyFont="1" applyFill="1" applyBorder="1" applyAlignment="1" applyProtection="1">
      <alignment horizontal="center" vertical="top"/>
    </xf>
    <xf numFmtId="165" fontId="3" fillId="2" borderId="23" xfId="6" applyNumberFormat="1" applyFont="1" applyFill="1" applyBorder="1" applyAlignment="1" applyProtection="1">
      <alignment horizontal="center" vertical="top"/>
    </xf>
    <xf numFmtId="5" fontId="8" fillId="3" borderId="1" xfId="5" applyNumberFormat="1" applyFont="1" applyFill="1" applyBorder="1" applyAlignment="1" applyProtection="1">
      <alignment horizontal="right" vertical="top"/>
      <protection locked="0"/>
    </xf>
    <xf numFmtId="5" fontId="8" fillId="3" borderId="26" xfId="5" applyNumberFormat="1" applyFont="1" applyFill="1" applyBorder="1" applyAlignment="1" applyProtection="1">
      <alignment horizontal="right" vertical="top"/>
      <protection locked="0"/>
    </xf>
    <xf numFmtId="39" fontId="3" fillId="0" borderId="2" xfId="3" applyNumberFormat="1" applyFont="1" applyFill="1" applyBorder="1" applyAlignment="1" applyProtection="1">
      <alignment vertical="top" wrapText="1"/>
    </xf>
    <xf numFmtId="165" fontId="4" fillId="4" borderId="5" xfId="6" applyNumberFormat="1" applyFont="1" applyFill="1" applyBorder="1" applyAlignment="1" applyProtection="1">
      <alignment horizontal="center" vertical="top" wrapText="1"/>
    </xf>
    <xf numFmtId="0" fontId="0" fillId="4" borderId="0" xfId="0" applyFill="1" applyAlignment="1">
      <alignment horizontal="center"/>
    </xf>
    <xf numFmtId="37" fontId="4" fillId="4" borderId="59" xfId="3" applyNumberFormat="1" applyFont="1" applyFill="1" applyBorder="1" applyAlignment="1" applyProtection="1">
      <alignment horizontal="center" vertical="top" wrapText="1"/>
    </xf>
    <xf numFmtId="2" fontId="3" fillId="3" borderId="5" xfId="3" applyNumberFormat="1" applyFont="1" applyFill="1" applyBorder="1" applyAlignment="1" applyProtection="1">
      <alignment horizontal="center" vertical="top"/>
      <protection locked="0"/>
    </xf>
    <xf numFmtId="2" fontId="3" fillId="3" borderId="2" xfId="3" applyNumberFormat="1" applyFont="1" applyFill="1" applyBorder="1" applyAlignment="1" applyProtection="1">
      <alignment horizontal="center" vertical="top"/>
      <protection locked="0"/>
    </xf>
    <xf numFmtId="0" fontId="8" fillId="4" borderId="36" xfId="25" applyFont="1" applyFill="1" applyBorder="1" applyAlignment="1">
      <alignment horizontal="center" vertical="top"/>
    </xf>
    <xf numFmtId="0" fontId="8" fillId="4" borderId="35" xfId="25" applyFont="1" applyFill="1" applyBorder="1" applyAlignment="1">
      <alignment horizontal="center" vertical="top"/>
    </xf>
    <xf numFmtId="164" fontId="8" fillId="3" borderId="24" xfId="25" applyNumberFormat="1" applyFont="1" applyFill="1" applyBorder="1" applyAlignment="1" applyProtection="1">
      <alignment vertical="top"/>
      <protection locked="0"/>
    </xf>
    <xf numFmtId="164" fontId="7" fillId="2" borderId="25" xfId="25" applyNumberFormat="1" applyFont="1" applyFill="1" applyBorder="1" applyAlignment="1">
      <alignment vertical="top"/>
    </xf>
    <xf numFmtId="39" fontId="3" fillId="4" borderId="7" xfId="3" applyNumberFormat="1" applyFont="1" applyFill="1" applyBorder="1" applyAlignment="1" applyProtection="1">
      <alignment horizontal="center" vertical="top"/>
    </xf>
    <xf numFmtId="0" fontId="35" fillId="4" borderId="0" xfId="0" applyFont="1" applyFill="1"/>
    <xf numFmtId="0" fontId="3" fillId="0" borderId="0" xfId="0" applyFont="1" applyAlignment="1">
      <alignment vertical="top"/>
    </xf>
    <xf numFmtId="3" fontId="8" fillId="6" borderId="21" xfId="5" applyNumberFormat="1" applyFont="1" applyFill="1" applyBorder="1" applyAlignment="1">
      <alignment horizontal="center" vertical="top"/>
    </xf>
    <xf numFmtId="0" fontId="8" fillId="3" borderId="25" xfId="29" applyFont="1" applyFill="1" applyBorder="1" applyAlignment="1" applyProtection="1">
      <alignment horizontal="left" vertical="top" wrapText="1"/>
      <protection locked="0"/>
    </xf>
    <xf numFmtId="168" fontId="8" fillId="3" borderId="15" xfId="29" applyNumberFormat="1" applyFont="1" applyFill="1" applyBorder="1" applyAlignment="1" applyProtection="1">
      <alignment horizontal="center" vertical="center" wrapText="1"/>
      <protection locked="0"/>
    </xf>
    <xf numFmtId="0" fontId="8" fillId="4" borderId="31" xfId="29" applyFont="1" applyFill="1" applyBorder="1" applyAlignment="1">
      <alignment horizontal="center" vertical="center"/>
    </xf>
    <xf numFmtId="0" fontId="8" fillId="3" borderId="24" xfId="29" applyFont="1" applyFill="1" applyBorder="1" applyAlignment="1" applyProtection="1">
      <alignment horizontal="left" vertical="top" wrapText="1"/>
      <protection locked="0"/>
    </xf>
    <xf numFmtId="168" fontId="8" fillId="3" borderId="14" xfId="29" applyNumberFormat="1" applyFont="1" applyFill="1" applyBorder="1" applyAlignment="1" applyProtection="1">
      <alignment horizontal="center" vertical="center" wrapText="1"/>
      <protection locked="0"/>
    </xf>
    <xf numFmtId="0" fontId="8" fillId="4" borderId="45" xfId="29" applyFont="1" applyFill="1" applyBorder="1" applyAlignment="1">
      <alignment horizontal="center" vertical="center"/>
    </xf>
    <xf numFmtId="168" fontId="8" fillId="3" borderId="12" xfId="29" applyNumberFormat="1" applyFont="1" applyFill="1" applyBorder="1" applyAlignment="1" applyProtection="1">
      <alignment horizontal="center" vertical="center" wrapText="1"/>
      <protection locked="0"/>
    </xf>
    <xf numFmtId="0" fontId="8" fillId="4" borderId="35" xfId="29" applyFont="1" applyFill="1" applyBorder="1" applyAlignment="1">
      <alignment horizontal="center" vertical="center"/>
    </xf>
    <xf numFmtId="0" fontId="8" fillId="3" borderId="23" xfId="29" applyFont="1" applyFill="1" applyBorder="1" applyAlignment="1" applyProtection="1">
      <alignment horizontal="left" vertical="top" wrapText="1"/>
      <protection locked="0"/>
    </xf>
    <xf numFmtId="168" fontId="8" fillId="3" borderId="13" xfId="29" applyNumberFormat="1" applyFont="1" applyFill="1" applyBorder="1" applyAlignment="1" applyProtection="1">
      <alignment horizontal="center" vertical="center" wrapText="1"/>
      <protection locked="0"/>
    </xf>
    <xf numFmtId="0" fontId="8" fillId="4" borderId="30" xfId="29" applyFont="1" applyFill="1" applyBorder="1" applyAlignment="1">
      <alignment horizontal="center" vertical="center"/>
    </xf>
    <xf numFmtId="0" fontId="7" fillId="4" borderId="39" xfId="29" applyFont="1" applyFill="1" applyBorder="1" applyAlignment="1">
      <alignment vertical="top"/>
    </xf>
    <xf numFmtId="0" fontId="33" fillId="4" borderId="7" xfId="29" applyFont="1" applyFill="1" applyBorder="1" applyAlignment="1">
      <alignment vertical="center"/>
    </xf>
    <xf numFmtId="0" fontId="7" fillId="4" borderId="36" xfId="29" applyFont="1" applyFill="1" applyBorder="1" applyAlignment="1">
      <alignment vertical="top"/>
    </xf>
    <xf numFmtId="0" fontId="8" fillId="3" borderId="56" xfId="29" applyFont="1" applyFill="1" applyBorder="1" applyAlignment="1" applyProtection="1">
      <alignment horizontal="left" vertical="top" wrapText="1"/>
      <protection locked="0"/>
    </xf>
    <xf numFmtId="0" fontId="8" fillId="3" borderId="38" xfId="29" applyFont="1" applyFill="1" applyBorder="1" applyAlignment="1" applyProtection="1">
      <alignment horizontal="left" vertical="top" wrapText="1"/>
      <protection locked="0"/>
    </xf>
    <xf numFmtId="168" fontId="8" fillId="3" borderId="5" xfId="29" applyNumberFormat="1" applyFont="1" applyFill="1" applyBorder="1" applyAlignment="1" applyProtection="1">
      <alignment horizontal="center" vertical="center" wrapText="1"/>
      <protection locked="0"/>
    </xf>
    <xf numFmtId="0" fontId="8" fillId="3" borderId="32" xfId="29" applyFont="1" applyFill="1" applyBorder="1" applyAlignment="1" applyProtection="1">
      <alignment horizontal="left" vertical="top" wrapText="1"/>
      <protection locked="0"/>
    </xf>
    <xf numFmtId="168" fontId="8" fillId="3" borderId="3" xfId="29" applyNumberFormat="1" applyFont="1" applyFill="1" applyBorder="1" applyAlignment="1" applyProtection="1">
      <alignment horizontal="center" vertical="center" wrapText="1"/>
      <protection locked="0"/>
    </xf>
    <xf numFmtId="168" fontId="8" fillId="3" borderId="2" xfId="29" applyNumberFormat="1" applyFont="1" applyFill="1" applyBorder="1" applyAlignment="1" applyProtection="1">
      <alignment horizontal="center" vertical="center" wrapText="1"/>
      <protection locked="0"/>
    </xf>
    <xf numFmtId="0" fontId="8" fillId="3" borderId="39" xfId="29" applyFont="1" applyFill="1" applyBorder="1" applyAlignment="1" applyProtection="1">
      <alignment horizontal="left" vertical="top" wrapText="1"/>
      <protection locked="0"/>
    </xf>
    <xf numFmtId="168" fontId="8" fillId="3" borderId="21" xfId="29" applyNumberFormat="1" applyFont="1" applyFill="1" applyBorder="1" applyAlignment="1" applyProtection="1">
      <alignment horizontal="center" vertical="center" wrapText="1"/>
      <protection locked="0"/>
    </xf>
    <xf numFmtId="0" fontId="8" fillId="4" borderId="47" xfId="29" applyFont="1" applyFill="1" applyBorder="1" applyAlignment="1">
      <alignment horizontal="center" vertical="center"/>
    </xf>
    <xf numFmtId="0" fontId="7" fillId="4" borderId="37" xfId="29" applyFont="1" applyFill="1" applyBorder="1" applyAlignment="1">
      <alignment vertical="top"/>
    </xf>
    <xf numFmtId="0" fontId="33" fillId="4" borderId="0" xfId="29" applyFont="1" applyFill="1" applyAlignment="1">
      <alignment vertical="top" wrapText="1"/>
    </xf>
    <xf numFmtId="0" fontId="7" fillId="4" borderId="40" xfId="29" applyFont="1" applyFill="1" applyBorder="1" applyAlignment="1">
      <alignment vertical="top"/>
    </xf>
    <xf numFmtId="0" fontId="7" fillId="4" borderId="58" xfId="29" applyFont="1" applyFill="1" applyBorder="1" applyAlignment="1">
      <alignment vertical="top"/>
    </xf>
    <xf numFmtId="0" fontId="7" fillId="4" borderId="59" xfId="29" applyFont="1" applyFill="1" applyBorder="1" applyAlignment="1">
      <alignment vertical="top" wrapText="1"/>
    </xf>
    <xf numFmtId="0" fontId="7" fillId="4" borderId="41" xfId="29" applyFont="1" applyFill="1" applyBorder="1" applyAlignment="1">
      <alignment vertical="top"/>
    </xf>
    <xf numFmtId="0" fontId="7" fillId="4" borderId="0" xfId="29" applyFont="1" applyFill="1" applyAlignment="1">
      <alignment horizontal="center" vertical="top" wrapText="1"/>
    </xf>
    <xf numFmtId="0" fontId="10" fillId="0" borderId="0" xfId="2" applyFont="1"/>
    <xf numFmtId="164" fontId="7" fillId="2" borderId="15" xfId="5" applyNumberFormat="1" applyFont="1" applyFill="1" applyBorder="1" applyAlignment="1">
      <alignment vertical="top"/>
    </xf>
    <xf numFmtId="164" fontId="7" fillId="2" borderId="25" xfId="5" applyNumberFormat="1" applyFont="1" applyFill="1" applyBorder="1" applyAlignment="1">
      <alignment vertical="top"/>
    </xf>
    <xf numFmtId="49" fontId="11" fillId="0" borderId="0" xfId="2" applyNumberFormat="1" applyFont="1" applyAlignment="1">
      <alignment horizontal="center"/>
    </xf>
    <xf numFmtId="2" fontId="3" fillId="2" borderId="9" xfId="3" applyNumberFormat="1" applyFont="1" applyFill="1" applyBorder="1" applyAlignment="1" applyProtection="1">
      <alignment horizontal="center" vertical="top"/>
    </xf>
    <xf numFmtId="2" fontId="3" fillId="3" borderId="9" xfId="3" applyNumberFormat="1" applyFont="1" applyFill="1" applyBorder="1" applyAlignment="1" applyProtection="1">
      <alignment horizontal="center" vertical="top"/>
      <protection locked="0"/>
    </xf>
    <xf numFmtId="3" fontId="3" fillId="3" borderId="19" xfId="3" applyNumberFormat="1" applyFont="1" applyFill="1" applyBorder="1" applyAlignment="1" applyProtection="1">
      <alignment horizontal="center" vertical="top"/>
      <protection locked="0"/>
    </xf>
    <xf numFmtId="165" fontId="4" fillId="4" borderId="15" xfId="6" applyNumberFormat="1" applyFont="1" applyFill="1" applyBorder="1" applyAlignment="1" applyProtection="1">
      <alignment horizontal="center" vertical="top" wrapText="1"/>
    </xf>
    <xf numFmtId="3" fontId="3" fillId="6" borderId="21" xfId="6" applyNumberFormat="1" applyFont="1" applyFill="1" applyBorder="1" applyAlignment="1" applyProtection="1">
      <alignment horizontal="center" vertical="top"/>
    </xf>
    <xf numFmtId="0" fontId="26" fillId="4" borderId="0" xfId="2" applyFont="1" applyFill="1" applyAlignment="1">
      <alignment vertical="top"/>
    </xf>
    <xf numFmtId="164" fontId="7" fillId="4" borderId="64" xfId="24" applyNumberFormat="1" applyFont="1" applyFill="1" applyBorder="1" applyAlignment="1">
      <alignment horizontal="center" textRotation="90" wrapText="1"/>
    </xf>
    <xf numFmtId="9" fontId="3" fillId="6" borderId="11" xfId="2" applyNumberFormat="1" applyFont="1" applyFill="1" applyBorder="1" applyAlignment="1">
      <alignment horizontal="center" vertical="top"/>
    </xf>
    <xf numFmtId="0" fontId="8" fillId="0" borderId="0" xfId="0" applyFont="1"/>
    <xf numFmtId="0" fontId="7" fillId="0" borderId="0" xfId="0" applyFont="1"/>
    <xf numFmtId="1" fontId="3" fillId="3" borderId="10" xfId="3" applyNumberFormat="1" applyFont="1" applyFill="1" applyBorder="1" applyAlignment="1" applyProtection="1">
      <alignment horizontal="center" vertical="top"/>
      <protection locked="0"/>
    </xf>
    <xf numFmtId="2" fontId="3" fillId="3" borderId="65" xfId="3" applyNumberFormat="1" applyFont="1" applyFill="1" applyBorder="1" applyAlignment="1" applyProtection="1">
      <alignment horizontal="center" vertical="top"/>
      <protection locked="0"/>
    </xf>
    <xf numFmtId="2" fontId="3" fillId="3" borderId="11" xfId="3" applyNumberFormat="1" applyFont="1" applyFill="1" applyBorder="1" applyAlignment="1" applyProtection="1">
      <alignment horizontal="center" vertical="top"/>
      <protection locked="0"/>
    </xf>
    <xf numFmtId="3" fontId="3" fillId="3" borderId="0" xfId="3" applyNumberFormat="1" applyFont="1" applyFill="1" applyBorder="1" applyAlignment="1" applyProtection="1">
      <alignment horizontal="center" vertical="top"/>
      <protection locked="0"/>
    </xf>
    <xf numFmtId="3" fontId="3" fillId="3" borderId="20" xfId="3" applyNumberFormat="1" applyFont="1" applyFill="1" applyBorder="1" applyAlignment="1" applyProtection="1">
      <alignment horizontal="center" vertical="top"/>
      <protection locked="0"/>
    </xf>
    <xf numFmtId="37" fontId="4" fillId="4" borderId="42" xfId="3" applyNumberFormat="1" applyFont="1" applyFill="1" applyBorder="1" applyAlignment="1" applyProtection="1">
      <alignment horizontal="center" vertical="top" wrapText="1"/>
    </xf>
    <xf numFmtId="0" fontId="7" fillId="0" borderId="55" xfId="0" applyFont="1" applyBorder="1" applyAlignment="1">
      <alignment vertical="top" wrapText="1"/>
    </xf>
    <xf numFmtId="0" fontId="7" fillId="0" borderId="59" xfId="0" applyFont="1" applyBorder="1" applyAlignment="1">
      <alignment vertical="top" wrapText="1"/>
    </xf>
    <xf numFmtId="0" fontId="7" fillId="0" borderId="44" xfId="0" applyFont="1" applyBorder="1" applyAlignment="1">
      <alignment vertical="top" wrapText="1"/>
    </xf>
    <xf numFmtId="0" fontId="8" fillId="0" borderId="47" xfId="0" applyFont="1" applyBorder="1" applyAlignment="1">
      <alignment vertical="top" wrapText="1"/>
    </xf>
    <xf numFmtId="0" fontId="8" fillId="0" borderId="21" xfId="0" applyFont="1" applyBorder="1" applyAlignment="1">
      <alignment vertical="top" wrapText="1"/>
    </xf>
    <xf numFmtId="0" fontId="8" fillId="0" borderId="46" xfId="0" applyFont="1" applyBorder="1" applyAlignment="1">
      <alignment vertical="top" wrapText="1"/>
    </xf>
    <xf numFmtId="0" fontId="8" fillId="0" borderId="35" xfId="0" applyFont="1" applyBorder="1" applyAlignment="1">
      <alignment vertical="top" wrapText="1"/>
    </xf>
    <xf numFmtId="0" fontId="8" fillId="0" borderId="2" xfId="0" applyFont="1" applyBorder="1" applyAlignment="1">
      <alignment vertical="top" wrapText="1"/>
    </xf>
    <xf numFmtId="0" fontId="8" fillId="0" borderId="24" xfId="0" applyFont="1" applyBorder="1" applyAlignment="1">
      <alignment vertical="top" wrapText="1"/>
    </xf>
    <xf numFmtId="0" fontId="8" fillId="0" borderId="31" xfId="0" applyFont="1" applyBorder="1" applyAlignment="1">
      <alignment vertical="top" wrapText="1"/>
    </xf>
    <xf numFmtId="0" fontId="8" fillId="0" borderId="5" xfId="0" applyFont="1" applyBorder="1" applyAlignment="1">
      <alignment vertical="top" wrapText="1"/>
    </xf>
    <xf numFmtId="0" fontId="8" fillId="0" borderId="25" xfId="0" applyFont="1" applyBorder="1" applyAlignment="1">
      <alignment vertical="top" wrapText="1"/>
    </xf>
    <xf numFmtId="0" fontId="8" fillId="3" borderId="32" xfId="5" applyFont="1" applyFill="1" applyBorder="1" applyAlignment="1" applyProtection="1">
      <alignment horizontal="left" vertical="center"/>
      <protection locked="0"/>
    </xf>
    <xf numFmtId="0" fontId="7" fillId="4" borderId="15" xfId="25" applyFont="1" applyFill="1" applyBorder="1" applyAlignment="1">
      <alignment vertical="top"/>
    </xf>
    <xf numFmtId="0" fontId="7" fillId="4" borderId="20" xfId="25" applyFont="1" applyFill="1" applyBorder="1" applyAlignment="1">
      <alignment vertical="top"/>
    </xf>
    <xf numFmtId="0" fontId="7" fillId="4" borderId="6" xfId="25" applyFont="1" applyFill="1" applyBorder="1" applyAlignment="1">
      <alignment vertical="top"/>
    </xf>
    <xf numFmtId="9" fontId="4" fillId="0" borderId="5" xfId="2" applyNumberFormat="1" applyFont="1" applyBorder="1" applyAlignment="1">
      <alignment horizontal="center" textRotation="90" wrapText="1"/>
    </xf>
    <xf numFmtId="9" fontId="4" fillId="0" borderId="38" xfId="2" applyNumberFormat="1" applyFont="1" applyBorder="1" applyAlignment="1">
      <alignment horizontal="center" textRotation="90" wrapText="1"/>
    </xf>
    <xf numFmtId="168" fontId="4" fillId="6" borderId="2" xfId="3" applyNumberFormat="1" applyFont="1" applyFill="1" applyBorder="1" applyAlignment="1" applyProtection="1">
      <alignment horizontal="center" vertical="top"/>
    </xf>
    <xf numFmtId="168" fontId="3" fillId="3" borderId="12" xfId="3" applyNumberFormat="1" applyFont="1" applyFill="1" applyBorder="1" applyAlignment="1" applyProtection="1">
      <alignment horizontal="center" vertical="top"/>
      <protection locked="0"/>
    </xf>
    <xf numFmtId="168" fontId="3" fillId="3" borderId="24" xfId="3" applyNumberFormat="1" applyFont="1" applyFill="1" applyBorder="1" applyAlignment="1" applyProtection="1">
      <alignment horizontal="center" vertical="top"/>
      <protection locked="0"/>
    </xf>
    <xf numFmtId="0" fontId="6" fillId="0" borderId="0" xfId="2" applyFont="1" applyAlignment="1">
      <alignment horizontal="left" vertical="top"/>
    </xf>
    <xf numFmtId="9" fontId="8" fillId="3" borderId="32" xfId="1" applyFont="1" applyFill="1" applyBorder="1" applyAlignment="1" applyProtection="1">
      <alignment horizontal="center" vertical="top"/>
      <protection locked="0"/>
    </xf>
    <xf numFmtId="9" fontId="3" fillId="3" borderId="32" xfId="2" applyNumberFormat="1" applyFont="1" applyFill="1" applyBorder="1" applyAlignment="1" applyProtection="1">
      <alignment horizontal="center" vertical="top"/>
      <protection locked="0"/>
    </xf>
    <xf numFmtId="9" fontId="3" fillId="3" borderId="38" xfId="2" applyNumberFormat="1" applyFont="1" applyFill="1" applyBorder="1" applyAlignment="1" applyProtection="1">
      <alignment horizontal="center" vertical="top"/>
      <protection locked="0"/>
    </xf>
    <xf numFmtId="9" fontId="3" fillId="3" borderId="66" xfId="2" applyNumberFormat="1" applyFont="1" applyFill="1" applyBorder="1" applyAlignment="1" applyProtection="1">
      <alignment horizontal="center" vertical="top"/>
      <protection locked="0"/>
    </xf>
    <xf numFmtId="9" fontId="3" fillId="3" borderId="34" xfId="2" applyNumberFormat="1" applyFont="1" applyFill="1" applyBorder="1" applyAlignment="1" applyProtection="1">
      <alignment horizontal="center" vertical="top"/>
      <protection locked="0"/>
    </xf>
    <xf numFmtId="9" fontId="8" fillId="3" borderId="2" xfId="1" applyFont="1" applyFill="1" applyBorder="1" applyAlignment="1" applyProtection="1">
      <alignment horizontal="center" vertical="top"/>
      <protection locked="0"/>
    </xf>
    <xf numFmtId="9" fontId="3" fillId="3" borderId="2" xfId="2" applyNumberFormat="1" applyFont="1" applyFill="1" applyBorder="1" applyAlignment="1" applyProtection="1">
      <alignment horizontal="center" vertical="top"/>
      <protection locked="0"/>
    </xf>
    <xf numFmtId="9" fontId="3" fillId="3" borderId="5" xfId="2" applyNumberFormat="1" applyFont="1" applyFill="1" applyBorder="1" applyAlignment="1" applyProtection="1">
      <alignment horizontal="center" vertical="top"/>
      <protection locked="0"/>
    </xf>
    <xf numFmtId="9" fontId="3" fillId="3" borderId="54" xfId="2" applyNumberFormat="1" applyFont="1" applyFill="1" applyBorder="1" applyAlignment="1" applyProtection="1">
      <alignment horizontal="center" vertical="top"/>
      <protection locked="0"/>
    </xf>
    <xf numFmtId="9" fontId="3" fillId="3" borderId="9" xfId="2" applyNumberFormat="1" applyFont="1" applyFill="1" applyBorder="1" applyAlignment="1" applyProtection="1">
      <alignment horizontal="center" vertical="top"/>
      <protection locked="0"/>
    </xf>
    <xf numFmtId="39" fontId="3" fillId="4" borderId="12" xfId="3" applyNumberFormat="1" applyFont="1" applyFill="1" applyBorder="1" applyAlignment="1" applyProtection="1">
      <alignment horizontal="left" vertical="top" wrapText="1" indent="2"/>
    </xf>
    <xf numFmtId="2" fontId="25" fillId="4" borderId="1" xfId="3" applyNumberFormat="1" applyFont="1" applyFill="1" applyBorder="1" applyAlignment="1" applyProtection="1">
      <alignment horizontal="left" vertical="top" indent="2"/>
    </xf>
    <xf numFmtId="2" fontId="25" fillId="4" borderId="1" xfId="3" quotePrefix="1" applyNumberFormat="1" applyFont="1" applyFill="1" applyBorder="1" applyAlignment="1" applyProtection="1">
      <alignment horizontal="left" vertical="top" indent="2"/>
    </xf>
    <xf numFmtId="39" fontId="25" fillId="3" borderId="1" xfId="3" applyNumberFormat="1" applyFont="1" applyFill="1" applyBorder="1" applyAlignment="1" applyProtection="1">
      <alignment horizontal="left" vertical="top" indent="2"/>
      <protection locked="0"/>
    </xf>
    <xf numFmtId="0" fontId="8" fillId="4" borderId="12" xfId="25" applyFont="1" applyFill="1" applyBorder="1" applyAlignment="1">
      <alignment horizontal="left" vertical="top" wrapText="1"/>
    </xf>
    <xf numFmtId="0" fontId="8" fillId="4" borderId="10" xfId="25" applyFont="1" applyFill="1" applyBorder="1" applyAlignment="1">
      <alignment horizontal="left" vertical="top" wrapText="1"/>
    </xf>
    <xf numFmtId="0" fontId="8" fillId="4" borderId="1" xfId="25" applyFont="1" applyFill="1" applyBorder="1" applyAlignment="1">
      <alignment horizontal="left" vertical="top" wrapText="1"/>
    </xf>
    <xf numFmtId="0" fontId="7" fillId="0" borderId="43" xfId="5" applyFont="1" applyBorder="1" applyAlignment="1">
      <alignment horizontal="left" vertical="top"/>
    </xf>
    <xf numFmtId="0" fontId="7" fillId="0" borderId="59" xfId="5" applyFont="1" applyBorder="1" applyAlignment="1">
      <alignment horizontal="left" vertical="top"/>
    </xf>
    <xf numFmtId="0" fontId="7" fillId="0" borderId="44" xfId="5" applyFont="1" applyBorder="1" applyAlignment="1">
      <alignment horizontal="left" vertical="top"/>
    </xf>
    <xf numFmtId="0" fontId="8" fillId="4" borderId="12" xfId="25" applyFont="1" applyFill="1" applyBorder="1" applyAlignment="1">
      <alignment horizontal="left" vertical="top"/>
    </xf>
    <xf numFmtId="0" fontId="8" fillId="4" borderId="10" xfId="25" applyFont="1" applyFill="1" applyBorder="1" applyAlignment="1">
      <alignment horizontal="left" vertical="top"/>
    </xf>
    <xf numFmtId="0" fontId="8" fillId="4" borderId="1" xfId="25" applyFont="1" applyFill="1" applyBorder="1" applyAlignment="1">
      <alignment horizontal="left" vertical="top"/>
    </xf>
    <xf numFmtId="0" fontId="33" fillId="4" borderId="7" xfId="25" applyFont="1" applyFill="1" applyBorder="1" applyAlignment="1">
      <alignment vertical="center"/>
    </xf>
    <xf numFmtId="0" fontId="33" fillId="4" borderId="39" xfId="25" applyFont="1" applyFill="1" applyBorder="1" applyAlignment="1">
      <alignment vertical="center"/>
    </xf>
    <xf numFmtId="0" fontId="3" fillId="0" borderId="15" xfId="25" applyFont="1" applyBorder="1" applyAlignment="1">
      <alignment vertical="center" wrapText="1"/>
    </xf>
    <xf numFmtId="0" fontId="3" fillId="0" borderId="20" xfId="25" applyFont="1" applyBorder="1" applyAlignment="1">
      <alignment vertical="center" wrapText="1"/>
    </xf>
    <xf numFmtId="14" fontId="8" fillId="3" borderId="20" xfId="5" applyNumberFormat="1" applyFont="1" applyFill="1" applyBorder="1" applyAlignment="1" applyProtection="1">
      <alignment horizontal="left" vertical="center"/>
      <protection locked="0"/>
    </xf>
    <xf numFmtId="14" fontId="8" fillId="3" borderId="38" xfId="5" applyNumberFormat="1" applyFont="1" applyFill="1" applyBorder="1" applyAlignment="1" applyProtection="1">
      <alignment horizontal="left" vertical="center"/>
      <protection locked="0"/>
    </xf>
    <xf numFmtId="0" fontId="8" fillId="3" borderId="12" xfId="5" applyFont="1" applyFill="1" applyBorder="1" applyAlignment="1" applyProtection="1">
      <alignment horizontal="left" vertical="center"/>
      <protection locked="0"/>
    </xf>
    <xf numFmtId="0" fontId="8" fillId="3" borderId="32" xfId="5" applyFont="1" applyFill="1" applyBorder="1" applyAlignment="1" applyProtection="1">
      <alignment horizontal="left" vertical="center"/>
      <protection locked="0"/>
    </xf>
    <xf numFmtId="0" fontId="8" fillId="0" borderId="12" xfId="5" applyFont="1" applyBorder="1" applyAlignment="1">
      <alignment horizontal="left" vertical="center"/>
    </xf>
    <xf numFmtId="0" fontId="8" fillId="0" borderId="1" xfId="5" applyFont="1" applyBorder="1" applyAlignment="1">
      <alignment horizontal="left" vertical="center"/>
    </xf>
    <xf numFmtId="0" fontId="8" fillId="0" borderId="12" xfId="5" applyFont="1" applyBorder="1" applyAlignment="1">
      <alignment horizontal="left" vertical="center" indent="2"/>
    </xf>
    <xf numFmtId="0" fontId="8" fillId="0" borderId="1" xfId="5" applyFont="1" applyBorder="1" applyAlignment="1">
      <alignment horizontal="left" vertical="center" indent="2"/>
    </xf>
    <xf numFmtId="0" fontId="8" fillId="0" borderId="15" xfId="5" applyFont="1" applyBorder="1" applyAlignment="1">
      <alignment horizontal="left" vertical="center" indent="2"/>
    </xf>
    <xf numFmtId="0" fontId="8" fillId="0" borderId="20" xfId="5" applyFont="1" applyBorder="1" applyAlignment="1">
      <alignment horizontal="left" vertical="center" indent="2"/>
    </xf>
    <xf numFmtId="167" fontId="8" fillId="3" borderId="12" xfId="5" applyNumberFormat="1" applyFont="1" applyFill="1" applyBorder="1" applyAlignment="1" applyProtection="1">
      <alignment horizontal="left" vertical="center"/>
      <protection locked="0"/>
    </xf>
    <xf numFmtId="167" fontId="8" fillId="3" borderId="32" xfId="5" applyNumberFormat="1" applyFont="1" applyFill="1" applyBorder="1" applyAlignment="1" applyProtection="1">
      <alignment horizontal="left" vertical="center"/>
      <protection locked="0"/>
    </xf>
    <xf numFmtId="0" fontId="8" fillId="3" borderId="15" xfId="5" applyFont="1" applyFill="1" applyBorder="1" applyAlignment="1" applyProtection="1">
      <alignment horizontal="left" vertical="center"/>
      <protection locked="0"/>
    </xf>
    <xf numFmtId="0" fontId="8" fillId="3" borderId="38" xfId="5" applyFont="1" applyFill="1" applyBorder="1" applyAlignment="1" applyProtection="1">
      <alignment horizontal="left" vertical="center"/>
      <protection locked="0"/>
    </xf>
    <xf numFmtId="0" fontId="8" fillId="0" borderId="45" xfId="5" applyFont="1" applyBorder="1" applyAlignment="1">
      <alignment horizontal="center" vertical="center"/>
    </xf>
    <xf numFmtId="0" fontId="8" fillId="0" borderId="57" xfId="5" applyFont="1" applyBorder="1" applyAlignment="1">
      <alignment horizontal="center" vertical="center"/>
    </xf>
    <xf numFmtId="0" fontId="8" fillId="0" borderId="30" xfId="5" applyFont="1" applyBorder="1" applyAlignment="1">
      <alignment horizontal="center" vertical="center"/>
    </xf>
    <xf numFmtId="0" fontId="3" fillId="2" borderId="0" xfId="2" applyFont="1" applyFill="1" applyAlignment="1">
      <alignment horizontal="center" vertical="top"/>
    </xf>
    <xf numFmtId="0" fontId="7" fillId="0" borderId="0" xfId="5" applyFont="1" applyAlignment="1">
      <alignment horizontal="center" vertical="top"/>
    </xf>
    <xf numFmtId="0" fontId="8" fillId="3" borderId="10" xfId="5" applyFont="1" applyFill="1" applyBorder="1" applyAlignment="1" applyProtection="1">
      <alignment horizontal="left" vertical="center"/>
      <protection locked="0"/>
    </xf>
    <xf numFmtId="0" fontId="33" fillId="4" borderId="7" xfId="25" applyFont="1" applyFill="1" applyBorder="1" applyAlignment="1">
      <alignment horizontal="left" vertical="top"/>
    </xf>
    <xf numFmtId="0" fontId="33" fillId="4" borderId="39" xfId="25" applyFont="1" applyFill="1" applyBorder="1" applyAlignment="1">
      <alignment horizontal="left" vertical="top"/>
    </xf>
    <xf numFmtId="164" fontId="7" fillId="4" borderId="3" xfId="24" applyNumberFormat="1" applyFont="1" applyFill="1" applyBorder="1" applyAlignment="1">
      <alignment horizontal="center" textRotation="90" wrapText="1"/>
    </xf>
    <xf numFmtId="164" fontId="7" fillId="4" borderId="16" xfId="24" applyNumberFormat="1" applyFont="1" applyFill="1" applyBorder="1" applyAlignment="1">
      <alignment horizontal="center" textRotation="90" wrapText="1"/>
    </xf>
    <xf numFmtId="0" fontId="26" fillId="4" borderId="0" xfId="5" applyFont="1" applyFill="1" applyAlignment="1">
      <alignment horizontal="left" vertical="top"/>
    </xf>
    <xf numFmtId="0" fontId="7" fillId="4" borderId="47" xfId="5" applyFont="1" applyFill="1" applyBorder="1" applyAlignment="1">
      <alignment horizontal="left" vertical="top"/>
    </xf>
    <xf numFmtId="0" fontId="7" fillId="4" borderId="57" xfId="5" applyFont="1" applyFill="1" applyBorder="1" applyAlignment="1">
      <alignment horizontal="left" vertical="top"/>
    </xf>
    <xf numFmtId="0" fontId="7" fillId="4" borderId="31" xfId="5" applyFont="1" applyFill="1" applyBorder="1" applyAlignment="1">
      <alignment horizontal="left" vertical="top"/>
    </xf>
    <xf numFmtId="164" fontId="7" fillId="4" borderId="22" xfId="5" applyNumberFormat="1" applyFont="1" applyFill="1" applyBorder="1" applyAlignment="1">
      <alignment horizontal="center" vertical="top" wrapText="1"/>
    </xf>
    <xf numFmtId="164" fontId="7" fillId="4" borderId="7" xfId="5" applyNumberFormat="1" applyFont="1" applyFill="1" applyBorder="1" applyAlignment="1">
      <alignment horizontal="center" vertical="top" wrapText="1"/>
    </xf>
    <xf numFmtId="164" fontId="7" fillId="4" borderId="28" xfId="5" applyNumberFormat="1" applyFont="1" applyFill="1" applyBorder="1" applyAlignment="1">
      <alignment horizontal="center" vertical="top" wrapText="1"/>
    </xf>
    <xf numFmtId="164" fontId="7" fillId="4" borderId="54" xfId="5" applyNumberFormat="1" applyFont="1" applyFill="1" applyBorder="1" applyAlignment="1">
      <alignment horizontal="center" vertical="top" wrapText="1"/>
    </xf>
    <xf numFmtId="164" fontId="7" fillId="4" borderId="19" xfId="5" applyNumberFormat="1" applyFont="1" applyFill="1" applyBorder="1" applyAlignment="1">
      <alignment horizontal="center" vertical="top" wrapText="1"/>
    </xf>
    <xf numFmtId="164" fontId="7" fillId="4" borderId="16" xfId="5" applyNumberFormat="1" applyFont="1" applyFill="1" applyBorder="1" applyAlignment="1">
      <alignment horizontal="center" vertical="top" wrapText="1"/>
    </xf>
    <xf numFmtId="3" fontId="7" fillId="4" borderId="54" xfId="5" applyNumberFormat="1" applyFont="1" applyFill="1" applyBorder="1" applyAlignment="1">
      <alignment horizontal="center" vertical="top" wrapText="1"/>
    </xf>
    <xf numFmtId="3" fontId="7" fillId="4" borderId="19" xfId="5" applyNumberFormat="1" applyFont="1" applyFill="1" applyBorder="1" applyAlignment="1">
      <alignment horizontal="center" vertical="top" wrapText="1"/>
    </xf>
    <xf numFmtId="3" fontId="7" fillId="4" borderId="16" xfId="5" applyNumberFormat="1" applyFont="1" applyFill="1" applyBorder="1" applyAlignment="1">
      <alignment horizontal="center" vertical="top" wrapText="1"/>
    </xf>
    <xf numFmtId="0" fontId="7" fillId="4" borderId="54" xfId="5" applyFont="1" applyFill="1" applyBorder="1" applyAlignment="1">
      <alignment horizontal="left" vertical="top"/>
    </xf>
    <xf numFmtId="0" fontId="7" fillId="4" borderId="19" xfId="5" applyFont="1" applyFill="1" applyBorder="1" applyAlignment="1">
      <alignment horizontal="left" vertical="top"/>
    </xf>
    <xf numFmtId="0" fontId="7" fillId="4" borderId="16" xfId="5" applyFont="1" applyFill="1" applyBorder="1" applyAlignment="1">
      <alignment horizontal="left" vertical="top"/>
    </xf>
    <xf numFmtId="164" fontId="7" fillId="4" borderId="39" xfId="5" applyNumberFormat="1" applyFont="1" applyFill="1" applyBorder="1" applyAlignment="1">
      <alignment horizontal="center" vertical="top" wrapText="1"/>
    </xf>
    <xf numFmtId="164" fontId="7" fillId="4" borderId="13" xfId="5" applyNumberFormat="1" applyFont="1" applyFill="1" applyBorder="1" applyAlignment="1">
      <alignment horizontal="center" vertical="top" wrapText="1"/>
    </xf>
    <xf numFmtId="164" fontId="7" fillId="4" borderId="11" xfId="5" applyNumberFormat="1" applyFont="1" applyFill="1" applyBorder="1" applyAlignment="1">
      <alignment horizontal="center" vertical="top" wrapText="1"/>
    </xf>
    <xf numFmtId="164" fontId="7" fillId="4" borderId="8" xfId="5" applyNumberFormat="1" applyFont="1" applyFill="1" applyBorder="1" applyAlignment="1">
      <alignment horizontal="center" vertical="top" wrapText="1"/>
    </xf>
    <xf numFmtId="0" fontId="7" fillId="4" borderId="0" xfId="5" applyFont="1" applyFill="1" applyAlignment="1">
      <alignment horizontal="center" vertical="top" wrapText="1"/>
    </xf>
    <xf numFmtId="164" fontId="7" fillId="4" borderId="4" xfId="24" applyNumberFormat="1" applyFont="1" applyFill="1" applyBorder="1" applyAlignment="1">
      <alignment horizontal="center" textRotation="90" wrapText="1"/>
    </xf>
    <xf numFmtId="164" fontId="7" fillId="4" borderId="26" xfId="24" applyNumberFormat="1" applyFont="1" applyFill="1" applyBorder="1" applyAlignment="1">
      <alignment horizontal="center" textRotation="90" wrapText="1"/>
    </xf>
    <xf numFmtId="164" fontId="7" fillId="4" borderId="12" xfId="5" applyNumberFormat="1" applyFont="1" applyFill="1" applyBorder="1" applyAlignment="1">
      <alignment horizontal="center" vertical="top" wrapText="1"/>
    </xf>
    <xf numFmtId="164" fontId="7" fillId="4" borderId="10" xfId="5" applyNumberFormat="1" applyFont="1" applyFill="1" applyBorder="1" applyAlignment="1">
      <alignment horizontal="center" vertical="top" wrapText="1"/>
    </xf>
    <xf numFmtId="164" fontId="7" fillId="4" borderId="32" xfId="5" applyNumberFormat="1" applyFont="1" applyFill="1" applyBorder="1" applyAlignment="1">
      <alignment horizontal="center" vertical="top" wrapText="1"/>
    </xf>
    <xf numFmtId="164" fontId="7" fillId="4" borderId="14" xfId="24" applyNumberFormat="1" applyFont="1" applyFill="1" applyBorder="1" applyAlignment="1">
      <alignment horizontal="center" textRotation="90" wrapText="1"/>
    </xf>
    <xf numFmtId="164" fontId="7" fillId="4" borderId="27" xfId="24" applyNumberFormat="1" applyFont="1" applyFill="1" applyBorder="1" applyAlignment="1">
      <alignment horizontal="center" textRotation="90" wrapText="1"/>
    </xf>
    <xf numFmtId="165" fontId="4" fillId="4" borderId="21" xfId="6" applyNumberFormat="1" applyFont="1" applyFill="1" applyBorder="1" applyAlignment="1" applyProtection="1">
      <alignment horizontal="center" vertical="top" wrapText="1"/>
    </xf>
    <xf numFmtId="165" fontId="4" fillId="4" borderId="22" xfId="6" applyNumberFormat="1" applyFont="1" applyFill="1" applyBorder="1" applyAlignment="1" applyProtection="1">
      <alignment horizontal="center" vertical="top" wrapText="1"/>
    </xf>
    <xf numFmtId="3" fontId="4" fillId="4" borderId="54" xfId="3" applyNumberFormat="1" applyFont="1" applyFill="1" applyBorder="1" applyAlignment="1" applyProtection="1">
      <alignment horizontal="center" vertical="top" wrapText="1"/>
    </xf>
    <xf numFmtId="3" fontId="4" fillId="4" borderId="16" xfId="3" applyNumberFormat="1" applyFont="1" applyFill="1" applyBorder="1" applyAlignment="1" applyProtection="1">
      <alignment horizontal="center" vertical="top" wrapText="1"/>
    </xf>
    <xf numFmtId="165" fontId="4" fillId="4" borderId="48" xfId="6" applyNumberFormat="1" applyFont="1" applyFill="1" applyBorder="1" applyAlignment="1" applyProtection="1">
      <alignment horizontal="center" vertical="top" wrapText="1"/>
    </xf>
    <xf numFmtId="165" fontId="4" fillId="4" borderId="50" xfId="6" applyNumberFormat="1" applyFont="1" applyFill="1" applyBorder="1" applyAlignment="1" applyProtection="1">
      <alignment horizontal="center" vertical="top" wrapText="1"/>
    </xf>
    <xf numFmtId="164" fontId="7" fillId="4" borderId="36" xfId="5" applyNumberFormat="1" applyFont="1" applyFill="1" applyBorder="1" applyAlignment="1">
      <alignment horizontal="center" vertical="top" wrapText="1"/>
    </xf>
    <xf numFmtId="0" fontId="26" fillId="4" borderId="0" xfId="2" applyFont="1" applyFill="1" applyAlignment="1">
      <alignment horizontal="left" vertical="top" wrapText="1"/>
    </xf>
    <xf numFmtId="0" fontId="4" fillId="4" borderId="0" xfId="2" applyFont="1" applyFill="1" applyAlignment="1">
      <alignment horizontal="center" vertical="top" wrapText="1"/>
    </xf>
    <xf numFmtId="0" fontId="4" fillId="4" borderId="54" xfId="2" applyFont="1" applyFill="1" applyBorder="1" applyAlignment="1">
      <alignment horizontal="left" vertical="top" wrapText="1"/>
    </xf>
    <xf numFmtId="0" fontId="4" fillId="4" borderId="16" xfId="2" applyFont="1" applyFill="1" applyBorder="1" applyAlignment="1">
      <alignment horizontal="left" vertical="top" wrapText="1"/>
    </xf>
    <xf numFmtId="37" fontId="4" fillId="4" borderId="54" xfId="3" applyNumberFormat="1" applyFont="1" applyFill="1" applyBorder="1" applyAlignment="1" applyProtection="1">
      <alignment horizontal="center" vertical="top" wrapText="1"/>
    </xf>
    <xf numFmtId="37" fontId="4" fillId="4" borderId="16" xfId="3" applyNumberFormat="1" applyFont="1" applyFill="1" applyBorder="1" applyAlignment="1" applyProtection="1">
      <alignment horizontal="center" vertical="top" wrapText="1"/>
    </xf>
    <xf numFmtId="37" fontId="4" fillId="4" borderId="52" xfId="3" applyNumberFormat="1" applyFont="1" applyFill="1" applyBorder="1" applyAlignment="1" applyProtection="1">
      <alignment horizontal="center" vertical="top" wrapText="1"/>
    </xf>
    <xf numFmtId="37" fontId="4" fillId="4" borderId="27" xfId="3" applyNumberFormat="1" applyFont="1" applyFill="1" applyBorder="1" applyAlignment="1" applyProtection="1">
      <alignment horizontal="center" vertical="top" wrapText="1"/>
    </xf>
    <xf numFmtId="0" fontId="4" fillId="4" borderId="21" xfId="0" applyFont="1" applyFill="1" applyBorder="1" applyAlignment="1" applyProtection="1">
      <alignment horizontal="center" vertical="top" wrapText="1"/>
      <protection locked="0"/>
    </xf>
    <xf numFmtId="0" fontId="4" fillId="4" borderId="5" xfId="0" applyFont="1" applyFill="1" applyBorder="1" applyAlignment="1" applyProtection="1">
      <alignment horizontal="center" vertical="top" wrapText="1"/>
      <protection locked="0"/>
    </xf>
    <xf numFmtId="165" fontId="3" fillId="3" borderId="15" xfId="2" applyNumberFormat="1" applyFont="1" applyFill="1" applyBorder="1" applyAlignment="1" applyProtection="1">
      <alignment horizontal="center" vertical="top"/>
      <protection locked="0"/>
    </xf>
    <xf numFmtId="165" fontId="3" fillId="3" borderId="38" xfId="2" applyNumberFormat="1" applyFont="1" applyFill="1" applyBorder="1" applyAlignment="1" applyProtection="1">
      <alignment horizontal="center" vertical="top"/>
      <protection locked="0"/>
    </xf>
    <xf numFmtId="0" fontId="4" fillId="4" borderId="0" xfId="2" applyFont="1" applyFill="1" applyAlignment="1">
      <alignment horizontal="center" vertical="top"/>
    </xf>
    <xf numFmtId="10" fontId="3" fillId="3" borderId="12" xfId="1" applyNumberFormat="1" applyFont="1" applyFill="1" applyBorder="1" applyAlignment="1" applyProtection="1">
      <alignment horizontal="center" vertical="center"/>
      <protection locked="0"/>
    </xf>
    <xf numFmtId="10" fontId="3" fillId="3" borderId="32" xfId="1" applyNumberFormat="1" applyFont="1" applyFill="1" applyBorder="1" applyAlignment="1" applyProtection="1">
      <alignment horizontal="center" vertical="center"/>
      <protection locked="0"/>
    </xf>
    <xf numFmtId="164" fontId="3" fillId="3" borderId="12" xfId="1" applyNumberFormat="1" applyFont="1" applyFill="1" applyBorder="1" applyAlignment="1" applyProtection="1">
      <alignment horizontal="center" vertical="center"/>
      <protection locked="0"/>
    </xf>
    <xf numFmtId="164" fontId="3" fillId="3" borderId="32" xfId="1" applyNumberFormat="1" applyFont="1" applyFill="1" applyBorder="1" applyAlignment="1" applyProtection="1">
      <alignment horizontal="center" vertical="center"/>
      <protection locked="0"/>
    </xf>
    <xf numFmtId="0" fontId="7" fillId="4" borderId="52" xfId="5" applyFont="1" applyFill="1" applyBorder="1" applyAlignment="1">
      <alignment horizontal="left" vertical="top"/>
    </xf>
    <xf numFmtId="0" fontId="7" fillId="4" borderId="53" xfId="5" applyFont="1" applyFill="1" applyBorder="1" applyAlignment="1">
      <alignment horizontal="left" vertical="top"/>
    </xf>
    <xf numFmtId="0" fontId="7" fillId="4" borderId="27" xfId="5" applyFont="1" applyFill="1" applyBorder="1" applyAlignment="1">
      <alignment horizontal="left" vertical="top"/>
    </xf>
    <xf numFmtId="0" fontId="7" fillId="4" borderId="26" xfId="5" applyFont="1" applyFill="1" applyBorder="1" applyAlignment="1">
      <alignment horizontal="left" vertical="top"/>
    </xf>
    <xf numFmtId="0" fontId="33" fillId="4" borderId="7" xfId="5" applyFont="1" applyFill="1" applyBorder="1" applyAlignment="1">
      <alignment vertical="top"/>
    </xf>
    <xf numFmtId="0" fontId="4" fillId="4" borderId="15" xfId="2" applyFont="1" applyFill="1" applyBorder="1" applyAlignment="1">
      <alignment horizontal="left" vertical="top" wrapText="1"/>
    </xf>
    <xf numFmtId="0" fontId="4" fillId="4" borderId="6" xfId="2" applyFont="1" applyFill="1" applyBorder="1" applyAlignment="1">
      <alignment horizontal="left" vertical="top" wrapText="1"/>
    </xf>
    <xf numFmtId="0" fontId="8" fillId="4" borderId="12" xfId="5" applyFont="1" applyFill="1" applyBorder="1" applyAlignment="1">
      <alignment vertical="top" wrapText="1"/>
    </xf>
    <xf numFmtId="0" fontId="8" fillId="4" borderId="1" xfId="5" applyFont="1" applyFill="1" applyBorder="1" applyAlignment="1">
      <alignment vertical="top" wrapText="1"/>
    </xf>
    <xf numFmtId="0" fontId="8" fillId="4" borderId="13" xfId="5" applyFont="1" applyFill="1" applyBorder="1" applyAlignment="1">
      <alignment vertical="top" wrapText="1"/>
    </xf>
    <xf numFmtId="0" fontId="8" fillId="4" borderId="8" xfId="5" applyFont="1" applyFill="1" applyBorder="1" applyAlignment="1">
      <alignment vertical="top" wrapText="1"/>
    </xf>
    <xf numFmtId="0" fontId="7" fillId="4" borderId="51" xfId="5" applyFont="1" applyFill="1" applyBorder="1" applyAlignment="1">
      <alignment horizontal="center" vertical="top"/>
    </xf>
    <xf numFmtId="0" fontId="7" fillId="4" borderId="49" xfId="5" applyFont="1" applyFill="1" applyBorder="1" applyAlignment="1">
      <alignment horizontal="center" vertical="top"/>
    </xf>
    <xf numFmtId="0" fontId="8" fillId="4" borderId="12" xfId="5" applyFont="1" applyFill="1" applyBorder="1" applyAlignment="1">
      <alignment horizontal="left" vertical="top"/>
    </xf>
    <xf numFmtId="0" fontId="8" fillId="4" borderId="1" xfId="5" applyFont="1" applyFill="1" applyBorder="1" applyAlignment="1">
      <alignment horizontal="left" vertical="top"/>
    </xf>
    <xf numFmtId="0" fontId="8" fillId="0" borderId="13" xfId="5" applyFont="1" applyBorder="1" applyAlignment="1">
      <alignment vertical="top" wrapText="1"/>
    </xf>
    <xf numFmtId="0" fontId="8" fillId="0" borderId="8" xfId="5" applyFont="1" applyBorder="1" applyAlignment="1">
      <alignment vertical="top" wrapText="1"/>
    </xf>
    <xf numFmtId="0" fontId="3" fillId="3" borderId="12" xfId="0" applyFont="1" applyFill="1" applyBorder="1" applyAlignment="1" applyProtection="1">
      <alignment vertical="top"/>
      <protection locked="0"/>
    </xf>
    <xf numFmtId="0" fontId="3" fillId="3" borderId="1" xfId="0" applyFont="1" applyFill="1" applyBorder="1" applyAlignment="1" applyProtection="1">
      <alignment vertical="top"/>
      <protection locked="0"/>
    </xf>
    <xf numFmtId="0" fontId="8" fillId="4" borderId="2" xfId="5" applyFont="1" applyFill="1" applyBorder="1" applyAlignment="1">
      <alignment vertical="top"/>
    </xf>
    <xf numFmtId="0" fontId="8" fillId="4" borderId="12" xfId="5" applyFont="1" applyFill="1" applyBorder="1" applyAlignment="1">
      <alignment vertical="top"/>
    </xf>
    <xf numFmtId="0" fontId="8" fillId="4" borderId="1" xfId="5" applyFont="1" applyFill="1" applyBorder="1" applyAlignment="1">
      <alignment vertical="top"/>
    </xf>
    <xf numFmtId="0" fontId="8" fillId="4" borderId="29" xfId="5" applyFont="1" applyFill="1" applyBorder="1" applyAlignment="1">
      <alignment horizontal="left" vertical="top"/>
    </xf>
    <xf numFmtId="0" fontId="8" fillId="4" borderId="60" xfId="5" applyFont="1" applyFill="1" applyBorder="1" applyAlignment="1">
      <alignment horizontal="left" vertical="top"/>
    </xf>
    <xf numFmtId="0" fontId="5" fillId="4" borderId="0" xfId="2" applyFont="1" applyFill="1" applyAlignment="1">
      <alignment horizontal="left" vertical="top" wrapText="1"/>
    </xf>
    <xf numFmtId="0" fontId="7" fillId="4" borderId="0" xfId="29" applyFont="1" applyFill="1" applyAlignment="1">
      <alignment horizontal="center" vertical="top" wrapText="1"/>
    </xf>
    <xf numFmtId="0" fontId="26" fillId="4" borderId="0" xfId="29" applyFont="1" applyFill="1" applyAlignment="1">
      <alignment vertical="top" wrapText="1"/>
    </xf>
    <xf numFmtId="0" fontId="26" fillId="4" borderId="17" xfId="29" applyFont="1" applyFill="1" applyBorder="1" applyAlignment="1">
      <alignment vertical="top" wrapText="1"/>
    </xf>
    <xf numFmtId="0" fontId="36" fillId="4" borderId="62" xfId="2" applyFont="1" applyFill="1" applyBorder="1" applyAlignment="1">
      <alignment horizontal="center" wrapText="1"/>
    </xf>
    <xf numFmtId="0" fontId="37" fillId="4" borderId="62" xfId="2" applyFont="1" applyFill="1" applyBorder="1" applyAlignment="1">
      <alignment horizontal="center" wrapText="1"/>
    </xf>
    <xf numFmtId="0" fontId="38" fillId="4" borderId="0" xfId="0" applyFont="1" applyFill="1"/>
    <xf numFmtId="0" fontId="39" fillId="4" borderId="62" xfId="2" applyFont="1" applyFill="1" applyBorder="1" applyAlignment="1">
      <alignment horizontal="center"/>
    </xf>
    <xf numFmtId="0" fontId="40" fillId="4" borderId="0" xfId="0" applyFont="1" applyFill="1" applyAlignment="1">
      <alignment horizontal="center"/>
    </xf>
    <xf numFmtId="0" fontId="8" fillId="0" borderId="3" xfId="5" applyFont="1" applyBorder="1" applyAlignment="1">
      <alignment horizontal="left" vertical="center"/>
    </xf>
    <xf numFmtId="0" fontId="8" fillId="0" borderId="19" xfId="5" applyFont="1" applyBorder="1" applyAlignment="1">
      <alignment horizontal="left" vertical="center"/>
    </xf>
    <xf numFmtId="0" fontId="8" fillId="0" borderId="9" xfId="5" applyFont="1" applyBorder="1" applyAlignment="1">
      <alignment horizontal="left" vertical="center"/>
    </xf>
  </cellXfs>
  <cellStyles count="35">
    <cellStyle name="Comma 2" xfId="3" xr:uid="{00000000-0005-0000-0000-000000000000}"/>
    <cellStyle name="Comma 3" xfId="4" xr:uid="{00000000-0005-0000-0000-000001000000}"/>
    <cellStyle name="Comma 3 2" xfId="9" xr:uid="{00000000-0005-0000-0000-000002000000}"/>
    <cellStyle name="Comma 4" xfId="7" xr:uid="{00000000-0005-0000-0000-000003000000}"/>
    <cellStyle name="Comma 5" xfId="27" xr:uid="{AEC7B630-4678-425B-90FA-89BC9E81A7D5}"/>
    <cellStyle name="Currency 2" xfId="10" xr:uid="{00000000-0005-0000-0000-000004000000}"/>
    <cellStyle name="Currency 2 2" xfId="6" xr:uid="{00000000-0005-0000-0000-000005000000}"/>
    <cellStyle name="Currency 3" xfId="11" xr:uid="{00000000-0005-0000-0000-000006000000}"/>
    <cellStyle name="Currency 4" xfId="12" xr:uid="{00000000-0005-0000-0000-000007000000}"/>
    <cellStyle name="Currency 5" xfId="13" xr:uid="{00000000-0005-0000-0000-000008000000}"/>
    <cellStyle name="Map Labels" xfId="14" xr:uid="{00000000-0005-0000-0000-000009000000}"/>
    <cellStyle name="Map Legend" xfId="15" xr:uid="{00000000-0005-0000-0000-00000A000000}"/>
    <cellStyle name="Normal" xfId="0" builtinId="0"/>
    <cellStyle name="Normal 2" xfId="16" xr:uid="{00000000-0005-0000-0000-00000C000000}"/>
    <cellStyle name="Normal 2 2" xfId="2" xr:uid="{00000000-0005-0000-0000-00000D000000}"/>
    <cellStyle name="Normal 3" xfId="17" xr:uid="{00000000-0005-0000-0000-00000E000000}"/>
    <cellStyle name="Normal 3 2" xfId="23" xr:uid="{00000000-0005-0000-0000-00000F000000}"/>
    <cellStyle name="Normal 4" xfId="18" xr:uid="{00000000-0005-0000-0000-000010000000}"/>
    <cellStyle name="Normal 5" xfId="5" xr:uid="{00000000-0005-0000-0000-000011000000}"/>
    <cellStyle name="Normal 5 2" xfId="8" xr:uid="{00000000-0005-0000-0000-000012000000}"/>
    <cellStyle name="Normal 5 2 2" xfId="29" xr:uid="{5B9C57A2-CB78-4B36-884E-8F89CBAEDA73}"/>
    <cellStyle name="Normal 5 2 3" xfId="32" xr:uid="{0E81FAD9-7128-4EF5-8D1F-A18F7797FF12}"/>
    <cellStyle name="Normal 5 3" xfId="24" xr:uid="{19D52074-4AC0-475A-A025-FD6BBFEF712B}"/>
    <cellStyle name="Normal 5 4" xfId="25" xr:uid="{ACB9DA04-5AFB-4981-8B1F-839544D96865}"/>
    <cellStyle name="Normal 5 5" xfId="30" xr:uid="{32429F01-B803-475F-A9CE-2099FDB02EE7}"/>
    <cellStyle name="Normal 6" xfId="26" xr:uid="{9F6AB7A0-F5AA-44E1-B360-81799AE0407B}"/>
    <cellStyle name="Percent" xfId="1" builtinId="5"/>
    <cellStyle name="Percent 2" xfId="19" xr:uid="{00000000-0005-0000-0000-000014000000}"/>
    <cellStyle name="Percent 2 2" xfId="20" xr:uid="{00000000-0005-0000-0000-000015000000}"/>
    <cellStyle name="Percent 2 3" xfId="31" xr:uid="{269E095E-F673-418A-BF2B-2F03B2257354}"/>
    <cellStyle name="Percent 3" xfId="21" xr:uid="{00000000-0005-0000-0000-000016000000}"/>
    <cellStyle name="Percent 4" xfId="28" xr:uid="{15A05B06-0EAC-4139-9AB4-7EFB1AFE38AA}"/>
    <cellStyle name="Percent 4 2" xfId="34" xr:uid="{7F5B0312-4C59-47BD-9508-18B4CCB61F29}"/>
    <cellStyle name="Percent 5" xfId="33" xr:uid="{5F9C45B9-34ED-424F-B02D-CBB81AF19EA6}"/>
    <cellStyle name="STYLE1" xfId="22" xr:uid="{00000000-0005-0000-0000-000017000000}"/>
  </cellStyles>
  <dxfs count="34">
    <dxf>
      <font>
        <b/>
        <i val="0"/>
        <color rgb="FFFF0000"/>
      </font>
      <fill>
        <patternFill>
          <bgColor rgb="FFF4BFA2"/>
        </patternFill>
      </fill>
    </dxf>
    <dxf>
      <fill>
        <patternFill>
          <bgColor rgb="FFFF0000"/>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ill>
        <patternFill>
          <bgColor rgb="FFF4BFA2"/>
        </patternFill>
      </fill>
    </dxf>
    <dxf>
      <fill>
        <patternFill>
          <bgColor rgb="FFF4BFA2"/>
        </patternFill>
      </fill>
    </dxf>
    <dxf>
      <font>
        <b/>
        <i val="0"/>
        <color rgb="FFFF0000"/>
      </font>
      <fill>
        <patternFill>
          <bgColor rgb="FFF4BFA2"/>
        </patternFill>
      </fill>
    </dxf>
    <dxf>
      <fill>
        <patternFill>
          <bgColor theme="1" tint="0.24994659260841701"/>
        </patternFill>
      </fill>
    </dxf>
    <dxf>
      <fill>
        <patternFill>
          <bgColor theme="1" tint="0.34998626667073579"/>
        </patternFill>
      </fill>
    </dxf>
    <dxf>
      <fill>
        <patternFill patternType="lightDown"/>
      </fill>
    </dxf>
    <dxf>
      <fill>
        <patternFill patternType="lightDown"/>
      </fill>
    </dxf>
    <dxf>
      <font>
        <color auto="1"/>
      </font>
      <fill>
        <patternFill>
          <bgColor rgb="FFFF0000"/>
        </patternFill>
      </fill>
    </dxf>
    <dxf>
      <fill>
        <patternFill patternType="lightDown"/>
      </fill>
    </dxf>
    <dxf>
      <font>
        <color auto="1"/>
      </font>
      <fill>
        <patternFill>
          <bgColor rgb="FFFF0000"/>
        </patternFill>
      </fill>
    </dxf>
    <dxf>
      <fill>
        <patternFill patternType="lightDown"/>
      </fill>
    </dxf>
    <dxf>
      <fill>
        <patternFill patternType="lightDown"/>
      </fill>
    </dxf>
    <dxf>
      <font>
        <color auto="1"/>
      </font>
      <fill>
        <patternFill>
          <bgColor rgb="FFFF0000"/>
        </patternFill>
      </fill>
    </dxf>
    <dxf>
      <fill>
        <patternFill patternType="lightDown"/>
      </fill>
    </dxf>
    <dxf>
      <fill>
        <patternFill patternType="lightDown"/>
      </fill>
    </dxf>
    <dxf>
      <fill>
        <patternFill patternType="lightDown"/>
      </fill>
    </dxf>
    <dxf>
      <fill>
        <patternFill>
          <bgColor rgb="FFF4BFA2"/>
        </patternFill>
      </fill>
    </dxf>
    <dxf>
      <font>
        <b/>
        <i val="0"/>
        <color rgb="FFFF0000"/>
      </font>
      <fill>
        <patternFill>
          <bgColor theme="5" tint="0.59996337778862885"/>
        </patternFill>
      </fill>
    </dxf>
    <dxf>
      <fill>
        <patternFill patternType="lightDown"/>
      </fill>
    </dxf>
    <dxf>
      <font>
        <b/>
        <i val="0"/>
        <color rgb="FFFF0000"/>
      </font>
      <fill>
        <patternFill>
          <bgColor rgb="FFF4BFA2"/>
        </patternFill>
      </fill>
    </dxf>
    <dxf>
      <font>
        <b/>
        <i val="0"/>
        <color rgb="FFFF0000"/>
      </font>
      <fill>
        <patternFill>
          <bgColor rgb="FFF4BFA2"/>
        </patternFill>
      </fill>
    </dxf>
  </dxfs>
  <tableStyles count="1" defaultTableStyle="TableStyleMedium2" defaultPivotStyle="PivotStyleLight16">
    <tableStyle name="Invisible" pivot="0" table="0" count="0" xr9:uid="{60F99043-D27D-4885-BEEB-8BA74AA64407}"/>
  </tableStyles>
  <colors>
    <mruColors>
      <color rgb="FFF4BFA2"/>
      <color rgb="FFF8CBAD"/>
      <color rgb="FFFFB3B3"/>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2667000</xdr:colOff>
      <xdr:row>9</xdr:row>
      <xdr:rowOff>148167</xdr:rowOff>
    </xdr:from>
    <xdr:to>
      <xdr:col>1</xdr:col>
      <xdr:colOff>5715264</xdr:colOff>
      <xdr:row>11</xdr:row>
      <xdr:rowOff>149055</xdr:rowOff>
    </xdr:to>
    <xdr:pic>
      <xdr:nvPicPr>
        <xdr:cNvPr id="2" name="Picture 1">
          <a:extLst>
            <a:ext uri="{FF2B5EF4-FFF2-40B4-BE49-F238E27FC236}">
              <a16:creationId xmlns:a16="http://schemas.microsoft.com/office/drawing/2014/main" id="{74FAADB5-320E-4507-8D7E-9DCC7663138C}"/>
            </a:ext>
          </a:extLst>
        </xdr:cNvPr>
        <xdr:cNvPicPr>
          <a:picLocks noChangeAspect="1"/>
        </xdr:cNvPicPr>
      </xdr:nvPicPr>
      <xdr:blipFill>
        <a:blip xmlns:r="http://schemas.openxmlformats.org/officeDocument/2006/relationships" r:embed="rId1"/>
        <a:stretch>
          <a:fillRect/>
        </a:stretch>
      </xdr:blipFill>
      <xdr:spPr>
        <a:xfrm>
          <a:off x="2849880" y="3249507"/>
          <a:ext cx="3048264" cy="4885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54010-1A3B-426B-AF20-5B911905E627}">
  <dimension ref="B1:O24"/>
  <sheetViews>
    <sheetView showGridLines="0" tabSelected="1" zoomScale="90" zoomScaleNormal="90" zoomScaleSheetLayoutView="100" workbookViewId="0">
      <selection activeCell="B5" sqref="B5"/>
    </sheetView>
  </sheetViews>
  <sheetFormatPr defaultColWidth="9.140625" defaultRowHeight="15"/>
  <cols>
    <col min="1" max="1" width="2.7109375" style="50" customWidth="1"/>
    <col min="2" max="2" width="127.7109375" style="50" customWidth="1"/>
    <col min="3" max="3" width="2.7109375" style="50" customWidth="1"/>
    <col min="4" max="16384" width="9.140625" style="50"/>
  </cols>
  <sheetData>
    <row r="1" spans="2:15" ht="15.75" thickBot="1">
      <c r="B1" s="8"/>
      <c r="C1" s="8"/>
    </row>
    <row r="2" spans="2:15">
      <c r="B2" s="205"/>
      <c r="C2" s="8"/>
    </row>
    <row r="3" spans="2:15" ht="76.5">
      <c r="B3" s="494" t="s">
        <v>261</v>
      </c>
      <c r="C3" s="8"/>
    </row>
    <row r="4" spans="2:15" s="496" customFormat="1" ht="12.75">
      <c r="B4" s="495"/>
      <c r="C4" s="8"/>
    </row>
    <row r="5" spans="2:15" ht="34.5">
      <c r="B5" s="497" t="s">
        <v>9</v>
      </c>
      <c r="C5" s="8"/>
      <c r="E5" s="202"/>
      <c r="L5" s="169"/>
      <c r="M5" s="169"/>
      <c r="N5" s="169"/>
      <c r="O5" s="169"/>
    </row>
    <row r="6" spans="2:15" ht="15.75" thickBot="1">
      <c r="B6" s="206"/>
      <c r="C6" s="8"/>
    </row>
    <row r="7" spans="2:15">
      <c r="B7" s="9"/>
      <c r="C7" s="8"/>
    </row>
    <row r="8" spans="2:15">
      <c r="B8" s="9"/>
      <c r="C8" s="8"/>
    </row>
    <row r="9" spans="2:15" ht="18.75">
      <c r="B9" s="207" t="s">
        <v>61</v>
      </c>
      <c r="C9" s="8"/>
    </row>
    <row r="10" spans="2:15">
      <c r="B10" s="8"/>
      <c r="C10" s="8"/>
    </row>
    <row r="11" spans="2:15" ht="23.25">
      <c r="B11" s="204"/>
      <c r="C11" s="8"/>
    </row>
    <row r="12" spans="2:15" ht="15.75">
      <c r="B12" s="203"/>
      <c r="C12" s="8"/>
    </row>
    <row r="13" spans="2:15">
      <c r="C13" s="8"/>
    </row>
    <row r="14" spans="2:15">
      <c r="C14" s="8"/>
    </row>
    <row r="15" spans="2:15" ht="18.75">
      <c r="B15" s="207" t="s">
        <v>260</v>
      </c>
      <c r="C15" s="8"/>
    </row>
    <row r="16" spans="2:15">
      <c r="C16" s="8"/>
    </row>
    <row r="17" spans="2:3" ht="23.25">
      <c r="B17" s="498" t="s">
        <v>184</v>
      </c>
      <c r="C17" s="8"/>
    </row>
    <row r="18" spans="2:3">
      <c r="C18" s="8"/>
    </row>
    <row r="19" spans="2:3">
      <c r="C19" s="8"/>
    </row>
    <row r="20" spans="2:3" ht="23.25">
      <c r="B20" s="324" t="s">
        <v>252</v>
      </c>
      <c r="C20" s="8"/>
    </row>
    <row r="21" spans="2:3">
      <c r="B21" s="321"/>
      <c r="C21" s="8"/>
    </row>
    <row r="22" spans="2:3" ht="15.75">
      <c r="B22" s="201" t="s">
        <v>251</v>
      </c>
      <c r="C22" s="8"/>
    </row>
    <row r="23" spans="2:3">
      <c r="B23" s="279"/>
      <c r="C23" s="8"/>
    </row>
    <row r="24" spans="2:3" ht="15.75">
      <c r="B24" s="201" t="s">
        <v>197</v>
      </c>
      <c r="C24" s="8"/>
    </row>
  </sheetData>
  <sheetProtection algorithmName="SHA-512" hashValue="G0SLU1c7C8RuXjqPr7Nv6u/ZEXvhg+VjsHRGVpxTO++XSI/04B5TxFvF53KoEk3W/mxrf39GapqOXZGkkxgS2w==" saltValue="nGn1VpJEnI/cQmN/+tDYZg==" spinCount="100000" sheet="1" objects="1" scenarios="1"/>
  <printOptions horizontalCentered="1"/>
  <pageMargins left="0.25" right="0.25" top="0.75" bottom="0.75" header="0.3" footer="0.3"/>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1"/>
  <sheetViews>
    <sheetView showGridLines="0" zoomScale="130" zoomScaleNormal="130" zoomScaleSheetLayoutView="115" zoomScalePageLayoutView="90" workbookViewId="0">
      <selection activeCell="B8" sqref="B8:B11"/>
    </sheetView>
  </sheetViews>
  <sheetFormatPr defaultColWidth="9.140625" defaultRowHeight="15" customHeight="1"/>
  <cols>
    <col min="1" max="1" width="5.7109375" style="47" customWidth="1"/>
    <col min="2" max="2" width="45.42578125" style="7" customWidth="1"/>
    <col min="3" max="5" width="16.7109375" style="7" customWidth="1"/>
    <col min="6" max="12" width="9.140625" style="7" customWidth="1"/>
    <col min="13" max="17" width="9.140625" style="7"/>
    <col min="18" max="18" width="0" style="7" hidden="1" customWidth="1"/>
    <col min="19" max="16384" width="9.140625" style="7"/>
  </cols>
  <sheetData>
    <row r="1" spans="1:18" ht="15" customHeight="1">
      <c r="A1" s="407" t="str">
        <f>IF(ISBLANK(C7),"",C7)</f>
        <v/>
      </c>
      <c r="B1" s="407"/>
      <c r="C1" s="407"/>
      <c r="D1" s="407"/>
      <c r="E1" s="407"/>
    </row>
    <row r="3" spans="1:18" ht="15" customHeight="1">
      <c r="A3" s="408" t="s">
        <v>36</v>
      </c>
      <c r="B3" s="408"/>
      <c r="C3" s="408"/>
      <c r="D3" s="408"/>
      <c r="E3" s="408"/>
    </row>
    <row r="4" spans="1:18" ht="15" customHeight="1">
      <c r="R4" s="49" t="e">
        <f>SUM(R7:R19)</f>
        <v>#REF!</v>
      </c>
    </row>
    <row r="5" spans="1:18" ht="15" customHeight="1">
      <c r="A5" s="93" t="s">
        <v>0</v>
      </c>
      <c r="B5" s="94" t="s">
        <v>1</v>
      </c>
      <c r="C5" s="380" t="s">
        <v>8</v>
      </c>
      <c r="D5" s="381"/>
      <c r="E5" s="382"/>
    </row>
    <row r="6" spans="1:18" ht="15" customHeight="1">
      <c r="A6" s="95"/>
      <c r="B6" s="48" t="s">
        <v>33</v>
      </c>
      <c r="C6" s="362"/>
      <c r="D6" s="362"/>
      <c r="E6" s="96"/>
    </row>
    <row r="7" spans="1:18" ht="15" customHeight="1">
      <c r="A7" s="98">
        <v>1</v>
      </c>
      <c r="B7" s="218" t="s">
        <v>34</v>
      </c>
      <c r="C7" s="392"/>
      <c r="D7" s="409"/>
      <c r="E7" s="393"/>
      <c r="R7" s="7">
        <f>LEN(E7)</f>
        <v>0</v>
      </c>
    </row>
    <row r="8" spans="1:18" ht="15" customHeight="1">
      <c r="A8" s="404">
        <f>A7+1</f>
        <v>2</v>
      </c>
      <c r="B8" s="499" t="s">
        <v>113</v>
      </c>
      <c r="C8" s="219"/>
      <c r="D8" s="219"/>
      <c r="E8" s="353"/>
    </row>
    <row r="9" spans="1:18" ht="15" customHeight="1">
      <c r="A9" s="405"/>
      <c r="B9" s="500"/>
      <c r="C9" s="219"/>
      <c r="D9" s="219"/>
      <c r="E9" s="353"/>
    </row>
    <row r="10" spans="1:18" ht="15" customHeight="1">
      <c r="A10" s="405"/>
      <c r="B10" s="500"/>
      <c r="C10" s="219"/>
      <c r="D10" s="219"/>
      <c r="E10" s="353"/>
    </row>
    <row r="11" spans="1:18" ht="15" customHeight="1">
      <c r="A11" s="406"/>
      <c r="B11" s="501"/>
      <c r="C11" s="219"/>
      <c r="D11" s="219"/>
      <c r="E11" s="353"/>
    </row>
    <row r="12" spans="1:18" ht="15" customHeight="1">
      <c r="A12" s="98">
        <f>A8+1</f>
        <v>3</v>
      </c>
      <c r="B12" s="394" t="s">
        <v>114</v>
      </c>
      <c r="C12" s="395"/>
      <c r="D12" s="392"/>
      <c r="E12" s="393"/>
      <c r="R12" s="7">
        <f>LEN(E12)</f>
        <v>0</v>
      </c>
    </row>
    <row r="13" spans="1:18" ht="15" customHeight="1">
      <c r="A13" s="98">
        <f>A12+1</f>
        <v>4</v>
      </c>
      <c r="B13" s="396" t="s">
        <v>46</v>
      </c>
      <c r="C13" s="397"/>
      <c r="D13" s="392"/>
      <c r="E13" s="393"/>
      <c r="G13" s="213"/>
      <c r="H13" s="213"/>
      <c r="I13" s="213"/>
      <c r="R13" s="7">
        <f>LEN(E13)</f>
        <v>0</v>
      </c>
    </row>
    <row r="14" spans="1:18" ht="15" customHeight="1">
      <c r="A14" s="98">
        <f>A13+1</f>
        <v>5</v>
      </c>
      <c r="B14" s="396" t="s">
        <v>47</v>
      </c>
      <c r="C14" s="397"/>
      <c r="D14" s="400"/>
      <c r="E14" s="401"/>
      <c r="R14" s="7">
        <f>LEN(E14)</f>
        <v>0</v>
      </c>
    </row>
    <row r="15" spans="1:18" ht="15" customHeight="1">
      <c r="A15" s="215">
        <f>A14+1</f>
        <v>6</v>
      </c>
      <c r="B15" s="398" t="s">
        <v>48</v>
      </c>
      <c r="C15" s="399"/>
      <c r="D15" s="402"/>
      <c r="E15" s="403"/>
      <c r="R15" s="7">
        <f>LEN(E15)</f>
        <v>0</v>
      </c>
    </row>
    <row r="16" spans="1:18" ht="15" customHeight="1">
      <c r="A16" s="220"/>
      <c r="B16" s="386" t="s">
        <v>81</v>
      </c>
      <c r="C16" s="386"/>
      <c r="D16" s="386"/>
      <c r="E16" s="387"/>
    </row>
    <row r="17" spans="1:18" ht="15" customHeight="1">
      <c r="A17" s="247">
        <f>A15+1</f>
        <v>7</v>
      </c>
      <c r="B17" s="388" t="s">
        <v>115</v>
      </c>
      <c r="C17" s="389"/>
      <c r="D17" s="390"/>
      <c r="E17" s="391"/>
      <c r="F17" s="221"/>
    </row>
    <row r="18" spans="1:18" ht="15" customHeight="1">
      <c r="A18" s="283"/>
      <c r="B18" s="410" t="s">
        <v>111</v>
      </c>
      <c r="C18" s="410"/>
      <c r="D18" s="410"/>
      <c r="E18" s="411"/>
      <c r="R18" s="7">
        <f>LEN(E18)</f>
        <v>0</v>
      </c>
    </row>
    <row r="19" spans="1:18" ht="15" customHeight="1">
      <c r="A19" s="284">
        <f>+A17+1</f>
        <v>8</v>
      </c>
      <c r="B19" s="377" t="s">
        <v>199</v>
      </c>
      <c r="C19" s="378"/>
      <c r="D19" s="379"/>
      <c r="E19" s="285"/>
      <c r="R19" s="7" t="e">
        <f>LEN(#REF!)</f>
        <v>#REF!</v>
      </c>
    </row>
    <row r="20" spans="1:18" ht="15" customHeight="1">
      <c r="A20" s="284">
        <f>A19+1</f>
        <v>9</v>
      </c>
      <c r="B20" s="383" t="s">
        <v>198</v>
      </c>
      <c r="C20" s="384"/>
      <c r="D20" s="385"/>
      <c r="E20" s="285"/>
    </row>
    <row r="21" spans="1:18" ht="15" customHeight="1">
      <c r="A21" s="247">
        <f>+A20+1</f>
        <v>10</v>
      </c>
      <c r="B21" s="354" t="s">
        <v>112</v>
      </c>
      <c r="C21" s="355"/>
      <c r="D21" s="356"/>
      <c r="E21" s="286">
        <f>SUM(E19:E20)</f>
        <v>0</v>
      </c>
    </row>
  </sheetData>
  <sheetProtection algorithmName="SHA-512" hashValue="Doq52DT1PArf8g+M4BWbGfPK2DDffsMoBWe1NuLzS0rUifDnN/rv+2XL9sbunt9TvA1akRaUpn/vfnre/B10Ug==" saltValue="VnFQFCZdxiNwxVDILwZHNw==" spinCount="100000" sheet="1" objects="1" scenarios="1"/>
  <mergeCells count="20">
    <mergeCell ref="A1:E1"/>
    <mergeCell ref="A3:E3"/>
    <mergeCell ref="C7:E7"/>
    <mergeCell ref="B18:E18"/>
    <mergeCell ref="A8:A11"/>
    <mergeCell ref="B8:B11"/>
    <mergeCell ref="B19:D19"/>
    <mergeCell ref="C5:E5"/>
    <mergeCell ref="B20:D20"/>
    <mergeCell ref="B16:E16"/>
    <mergeCell ref="B17:C17"/>
    <mergeCell ref="D17:E17"/>
    <mergeCell ref="D12:E12"/>
    <mergeCell ref="B12:C12"/>
    <mergeCell ref="D13:E13"/>
    <mergeCell ref="B13:C13"/>
    <mergeCell ref="B14:C14"/>
    <mergeCell ref="B15:C15"/>
    <mergeCell ref="D14:E14"/>
    <mergeCell ref="D15:E15"/>
  </mergeCells>
  <dataValidations count="7">
    <dataValidation allowBlank="1" showInputMessage="1" showErrorMessage="1" prompt="Financial data reported in the survey should reflect the agency's most recently completed fiscal year. " sqref="B17:C17" xr:uid="{390B980F-FA7D-422E-99D2-4D93D9059EAD}"/>
    <dataValidation allowBlank="1" showInputMessage="1" showErrorMessage="1" prompt="Report the name of the person responsible for the information submitted in the survey and to whom any questions can be addressed. In Lines 4 through 6, report the individual's job title, phone number, and email address." sqref="B12:C12" xr:uid="{8B654D39-72A4-40FD-B0AE-1F8D8FDC5BF9}"/>
    <dataValidation allowBlank="1" showInputMessage="1" showErrorMessage="1" prompt="Report revenues from the agency's most recently completed fiscal year." sqref="B18:E18" xr:uid="{AE017EE6-C933-4C32-A350-ED796C26B323}"/>
    <dataValidation allowBlank="1" showInputMessage="1" showErrorMessage="1" prompt="Report all revenues associated with other programs operated by your agency. Include revenues from all sources, such as state, federal, and local payments; grants; donations; etc." sqref="B20" xr:uid="{7F712A07-54AF-4432-B24F-B104A605E0DD}"/>
    <dataValidation allowBlank="1" showInputMessage="1" showErrorMessage="1" prompt="This Line will sum the amounts reported on Lines 8 and 9 to calculate total agency revenue for the reported fiscal year." sqref="B21:D21" xr:uid="{43DF7CEC-D18C-4A81-A3E9-28A915B82936}"/>
    <dataValidation allowBlank="1" showInputMessage="1" showErrorMessage="1" prompt="Report the provider ID number(s) used by your organization to bill Community Care Program services." sqref="B8:B11" xr:uid="{8E542E68-A8D0-4BD0-BD37-0090F8605E41}"/>
    <dataValidation allowBlank="1" showInputMessage="1" showErrorMessage="1" prompt="Report your organization's In-Home Services revenues, including billing under Communty Care Program, payments from other payers, grants, donations, etc." sqref="B19:D19" xr:uid="{2B291223-8E4E-416B-B900-6527FF5C0590}"/>
  </dataValidations>
  <printOptions horizontalCentered="1"/>
  <pageMargins left="0.25" right="0.25" top="0.75" bottom="0.75" header="0.3" footer="0.3"/>
  <pageSetup scale="90" orientation="landscape" r:id="rId1"/>
  <headerFooter>
    <oddHeader>&amp;R&amp;"Times New Roman,Regular"Page &amp;P of &amp;N&amp;C&amp;"Times New Roman,Bold"Illinois Department on Aging
In-Home Services Provider Survey</oddHeader>
    <oddFooter>&amp;R&amp;"Times New Roman,Regular" printed &amp;D&amp;L&amp;"Times New Roman,Regular"Questions? Contact Tina Harper with Health Management Associates at tharper@healthmanagement.com or (480) 680-1508.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60"/>
  <sheetViews>
    <sheetView zoomScale="130" zoomScaleNormal="130" zoomScaleSheetLayoutView="100" zoomScalePageLayoutView="90" workbookViewId="0">
      <pane xSplit="2" ySplit="10" topLeftCell="C11" activePane="bottomRight" state="frozen"/>
      <selection activeCell="E10" sqref="E10"/>
      <selection pane="topRight" activeCell="E10" sqref="E10"/>
      <selection pane="bottomLeft" activeCell="E10" sqref="E10"/>
      <selection pane="bottomRight" activeCell="B11" sqref="B11"/>
    </sheetView>
  </sheetViews>
  <sheetFormatPr defaultColWidth="6.7109375" defaultRowHeight="15"/>
  <cols>
    <col min="1" max="1" width="5.7109375" style="6" customWidth="1"/>
    <col min="2" max="2" width="23.7109375" style="5" customWidth="1"/>
    <col min="3" max="3" width="6.7109375" style="44" customWidth="1"/>
    <col min="4" max="4" width="10.7109375" style="15" customWidth="1"/>
    <col min="5" max="11" width="8.7109375" style="15" customWidth="1"/>
    <col min="12" max="17" width="7" style="15" customWidth="1"/>
    <col min="18" max="18" width="3.42578125" style="62" bestFit="1" customWidth="1"/>
    <col min="19" max="259" width="9.140625" style="5" customWidth="1"/>
    <col min="260" max="260" width="4.7109375" style="5" customWidth="1"/>
    <col min="261" max="261" width="24.7109375" style="5" customWidth="1"/>
    <col min="262" max="16384" width="6.7109375" style="5"/>
  </cols>
  <sheetData>
    <row r="1" spans="1:29" ht="15.75" customHeight="1">
      <c r="A1" s="407" t="str">
        <f>IF(ISBLANK('Contact Info &amp; Revenues'!C7),"",'Contact Info &amp; Revenues'!C7)</f>
        <v/>
      </c>
      <c r="B1" s="407"/>
      <c r="C1" s="407"/>
      <c r="D1" s="407"/>
      <c r="E1" s="407"/>
      <c r="F1" s="407"/>
      <c r="G1" s="407"/>
      <c r="H1" s="407"/>
      <c r="I1" s="407"/>
      <c r="J1" s="407"/>
      <c r="K1" s="407"/>
      <c r="L1" s="407"/>
      <c r="M1" s="407"/>
      <c r="N1" s="407"/>
      <c r="O1" s="407"/>
      <c r="P1" s="407"/>
      <c r="Q1" s="407"/>
      <c r="R1" s="185"/>
      <c r="S1" s="185"/>
      <c r="T1" s="185"/>
      <c r="U1" s="185"/>
      <c r="V1" s="185"/>
      <c r="W1" s="185"/>
      <c r="X1" s="185"/>
      <c r="Y1" s="185"/>
      <c r="Z1" s="185"/>
      <c r="AA1" s="185"/>
      <c r="AB1" s="185"/>
      <c r="AC1" s="185"/>
    </row>
    <row r="2" spans="1:29" ht="6" customHeight="1">
      <c r="S2" s="196"/>
      <c r="T2" s="196"/>
      <c r="U2" s="196"/>
      <c r="V2" s="196"/>
      <c r="W2" s="196"/>
      <c r="X2" s="196"/>
      <c r="Y2" s="196"/>
      <c r="Z2" s="196"/>
      <c r="AA2" s="196"/>
      <c r="AB2" s="196"/>
      <c r="AC2" s="185"/>
    </row>
    <row r="3" spans="1:29" ht="15" customHeight="1">
      <c r="A3" s="434" t="s">
        <v>253</v>
      </c>
      <c r="B3" s="434"/>
      <c r="C3" s="434"/>
      <c r="D3" s="434"/>
      <c r="E3" s="434"/>
      <c r="F3" s="434"/>
      <c r="G3" s="434"/>
      <c r="H3" s="434"/>
      <c r="I3" s="434"/>
      <c r="J3" s="434"/>
      <c r="K3" s="434"/>
      <c r="L3" s="434"/>
      <c r="M3" s="434"/>
      <c r="N3" s="434"/>
      <c r="O3" s="434"/>
      <c r="P3" s="434"/>
      <c r="Q3" s="434"/>
      <c r="R3" s="185"/>
    </row>
    <row r="4" spans="1:29" ht="6" customHeight="1">
      <c r="B4" s="91"/>
      <c r="C4" s="45"/>
      <c r="D4" s="91"/>
      <c r="E4" s="91"/>
      <c r="F4" s="91"/>
      <c r="G4" s="91"/>
      <c r="H4" s="91"/>
      <c r="I4" s="91"/>
      <c r="J4" s="91"/>
      <c r="K4" s="91"/>
      <c r="L4" s="91"/>
      <c r="M4" s="91"/>
      <c r="N4" s="91"/>
      <c r="O4" s="91"/>
      <c r="P4" s="91"/>
      <c r="Q4" s="91"/>
    </row>
    <row r="5" spans="1:29" ht="15.75">
      <c r="A5" s="414" t="s">
        <v>185</v>
      </c>
      <c r="B5" s="414"/>
      <c r="C5" s="414"/>
      <c r="D5" s="414"/>
      <c r="E5" s="414"/>
      <c r="F5" s="414"/>
      <c r="G5" s="414"/>
      <c r="H5" s="414"/>
      <c r="I5" s="414"/>
      <c r="J5" s="414"/>
      <c r="K5" s="414"/>
      <c r="L5" s="414"/>
      <c r="M5" s="414"/>
      <c r="N5" s="414"/>
      <c r="O5" s="414"/>
      <c r="P5" s="414"/>
      <c r="Q5" s="414"/>
    </row>
    <row r="6" spans="1:29">
      <c r="A6" s="157" t="s">
        <v>50</v>
      </c>
      <c r="B6" s="155"/>
      <c r="C6" s="155"/>
      <c r="D6" s="5"/>
      <c r="E6" s="155"/>
      <c r="F6" s="155"/>
      <c r="G6" s="155"/>
      <c r="H6" s="155"/>
      <c r="I6" s="155"/>
      <c r="J6" s="155"/>
      <c r="K6" s="155"/>
      <c r="L6" s="156"/>
      <c r="M6" s="156"/>
      <c r="N6" s="156"/>
      <c r="O6" s="156"/>
      <c r="P6" s="156"/>
      <c r="Q6" s="156"/>
    </row>
    <row r="7" spans="1:29" ht="17.45" customHeight="1">
      <c r="A7" s="415" t="s">
        <v>0</v>
      </c>
      <c r="B7" s="427" t="s">
        <v>71</v>
      </c>
      <c r="C7" s="424" t="s">
        <v>70</v>
      </c>
      <c r="D7" s="421" t="s">
        <v>105</v>
      </c>
      <c r="E7" s="418" t="s">
        <v>62</v>
      </c>
      <c r="F7" s="419"/>
      <c r="G7" s="419"/>
      <c r="H7" s="419"/>
      <c r="I7" s="419"/>
      <c r="J7" s="419"/>
      <c r="K7" s="420"/>
      <c r="L7" s="418" t="s">
        <v>72</v>
      </c>
      <c r="M7" s="419"/>
      <c r="N7" s="419"/>
      <c r="O7" s="419"/>
      <c r="P7" s="419"/>
      <c r="Q7" s="430"/>
      <c r="R7" s="100"/>
    </row>
    <row r="8" spans="1:29" ht="15.75">
      <c r="A8" s="416"/>
      <c r="B8" s="428"/>
      <c r="C8" s="425"/>
      <c r="D8" s="422"/>
      <c r="E8" s="440" t="s">
        <v>63</v>
      </c>
      <c r="F8" s="412" t="s">
        <v>64</v>
      </c>
      <c r="G8" s="412" t="s">
        <v>65</v>
      </c>
      <c r="H8" s="412" t="s">
        <v>66</v>
      </c>
      <c r="I8" s="412" t="s">
        <v>67</v>
      </c>
      <c r="J8" s="412" t="s">
        <v>68</v>
      </c>
      <c r="K8" s="435" t="s">
        <v>69</v>
      </c>
      <c r="L8" s="431" t="s">
        <v>200</v>
      </c>
      <c r="M8" s="432"/>
      <c r="N8" s="433"/>
      <c r="O8" s="437" t="s">
        <v>73</v>
      </c>
      <c r="P8" s="438"/>
      <c r="Q8" s="439"/>
      <c r="R8" s="100"/>
    </row>
    <row r="9" spans="1:29" ht="84" customHeight="1">
      <c r="A9" s="417"/>
      <c r="B9" s="429"/>
      <c r="C9" s="426"/>
      <c r="D9" s="423"/>
      <c r="E9" s="441"/>
      <c r="F9" s="413"/>
      <c r="G9" s="413"/>
      <c r="H9" s="413"/>
      <c r="I9" s="413"/>
      <c r="J9" s="413"/>
      <c r="K9" s="436"/>
      <c r="L9" s="264" t="s">
        <v>167</v>
      </c>
      <c r="M9" s="265" t="s">
        <v>168</v>
      </c>
      <c r="N9" s="265" t="s">
        <v>74</v>
      </c>
      <c r="O9" s="264" t="s">
        <v>167</v>
      </c>
      <c r="P9" s="265" t="s">
        <v>168</v>
      </c>
      <c r="Q9" s="266" t="s">
        <v>74</v>
      </c>
    </row>
    <row r="10" spans="1:29">
      <c r="A10" s="101" t="s">
        <v>10</v>
      </c>
      <c r="B10" s="51" t="s">
        <v>11</v>
      </c>
      <c r="C10" s="52">
        <v>1</v>
      </c>
      <c r="D10" s="248">
        <v>75000</v>
      </c>
      <c r="E10" s="248">
        <v>5587.5</v>
      </c>
      <c r="F10" s="248">
        <v>394</v>
      </c>
      <c r="G10" s="248">
        <v>1500</v>
      </c>
      <c r="H10" s="248">
        <v>4800</v>
      </c>
      <c r="I10" s="248"/>
      <c r="J10" s="248">
        <v>1500</v>
      </c>
      <c r="K10" s="248">
        <v>150</v>
      </c>
      <c r="L10" s="66">
        <v>0.5</v>
      </c>
      <c r="M10" s="66">
        <v>0</v>
      </c>
      <c r="N10" s="66">
        <v>0</v>
      </c>
      <c r="O10" s="66">
        <v>0.5</v>
      </c>
      <c r="P10" s="66">
        <v>0</v>
      </c>
      <c r="Q10" s="102">
        <v>0</v>
      </c>
    </row>
    <row r="11" spans="1:29">
      <c r="A11" s="103">
        <v>1</v>
      </c>
      <c r="B11" s="16"/>
      <c r="C11" s="46"/>
      <c r="D11" s="249"/>
      <c r="E11" s="249"/>
      <c r="F11" s="249"/>
      <c r="G11" s="249"/>
      <c r="H11" s="249"/>
      <c r="I11" s="249"/>
      <c r="J11" s="249"/>
      <c r="K11" s="249"/>
      <c r="L11" s="88"/>
      <c r="M11" s="88"/>
      <c r="N11" s="88"/>
      <c r="O11" s="88"/>
      <c r="P11" s="88"/>
      <c r="Q11" s="104"/>
      <c r="R11" s="62" t="str">
        <f t="shared" ref="R11:R42" si="0">IF(AND(SUM(D11:K11)&gt;0,SUM(L11:Q11)&lt;&gt;1),"Error: allocation of time does not equal 100%","")</f>
        <v/>
      </c>
    </row>
    <row r="12" spans="1:29">
      <c r="A12" s="97">
        <v>2</v>
      </c>
      <c r="B12" s="16"/>
      <c r="C12" s="46"/>
      <c r="D12" s="249"/>
      <c r="E12" s="249"/>
      <c r="F12" s="249"/>
      <c r="G12" s="249"/>
      <c r="H12" s="249"/>
      <c r="I12" s="249"/>
      <c r="J12" s="249"/>
      <c r="K12" s="249"/>
      <c r="L12" s="88"/>
      <c r="M12" s="88"/>
      <c r="N12" s="88"/>
      <c r="O12" s="88"/>
      <c r="P12" s="88"/>
      <c r="Q12" s="104"/>
      <c r="R12" s="62" t="str">
        <f t="shared" si="0"/>
        <v/>
      </c>
    </row>
    <row r="13" spans="1:29">
      <c r="A13" s="97">
        <v>3</v>
      </c>
      <c r="B13" s="16"/>
      <c r="C13" s="46"/>
      <c r="D13" s="249"/>
      <c r="E13" s="249"/>
      <c r="F13" s="249"/>
      <c r="G13" s="249"/>
      <c r="H13" s="249"/>
      <c r="I13" s="249"/>
      <c r="J13" s="249"/>
      <c r="K13" s="249"/>
      <c r="L13" s="88"/>
      <c r="M13" s="88"/>
      <c r="N13" s="88"/>
      <c r="O13" s="88"/>
      <c r="P13" s="88"/>
      <c r="Q13" s="104"/>
      <c r="R13" s="62" t="str">
        <f t="shared" si="0"/>
        <v/>
      </c>
    </row>
    <row r="14" spans="1:29">
      <c r="A14" s="97">
        <v>4</v>
      </c>
      <c r="B14" s="16"/>
      <c r="C14" s="46"/>
      <c r="D14" s="249"/>
      <c r="E14" s="249"/>
      <c r="F14" s="249"/>
      <c r="G14" s="249"/>
      <c r="H14" s="249"/>
      <c r="I14" s="249"/>
      <c r="J14" s="249"/>
      <c r="K14" s="249"/>
      <c r="L14" s="88"/>
      <c r="M14" s="88"/>
      <c r="N14" s="88"/>
      <c r="O14" s="88"/>
      <c r="P14" s="88"/>
      <c r="Q14" s="104"/>
      <c r="R14" s="62" t="str">
        <f t="shared" si="0"/>
        <v/>
      </c>
    </row>
    <row r="15" spans="1:29">
      <c r="A15" s="97">
        <v>5</v>
      </c>
      <c r="B15" s="16"/>
      <c r="C15" s="46"/>
      <c r="D15" s="249"/>
      <c r="E15" s="249"/>
      <c r="F15" s="249"/>
      <c r="G15" s="249"/>
      <c r="H15" s="249"/>
      <c r="I15" s="249"/>
      <c r="J15" s="249"/>
      <c r="K15" s="249"/>
      <c r="L15" s="88"/>
      <c r="M15" s="88"/>
      <c r="N15" s="88"/>
      <c r="O15" s="88"/>
      <c r="P15" s="88"/>
      <c r="Q15" s="104"/>
      <c r="R15" s="62" t="str">
        <f t="shared" si="0"/>
        <v/>
      </c>
    </row>
    <row r="16" spans="1:29">
      <c r="A16" s="97">
        <v>6</v>
      </c>
      <c r="B16" s="16"/>
      <c r="C16" s="46"/>
      <c r="D16" s="249"/>
      <c r="E16" s="249"/>
      <c r="F16" s="249"/>
      <c r="G16" s="249"/>
      <c r="H16" s="249"/>
      <c r="I16" s="249"/>
      <c r="J16" s="249"/>
      <c r="K16" s="249"/>
      <c r="L16" s="88"/>
      <c r="M16" s="88"/>
      <c r="N16" s="88"/>
      <c r="O16" s="88"/>
      <c r="P16" s="88"/>
      <c r="Q16" s="104"/>
      <c r="R16" s="62" t="str">
        <f t="shared" si="0"/>
        <v/>
      </c>
    </row>
    <row r="17" spans="1:18">
      <c r="A17" s="97">
        <v>7</v>
      </c>
      <c r="B17" s="16"/>
      <c r="C17" s="46"/>
      <c r="D17" s="249"/>
      <c r="E17" s="249"/>
      <c r="F17" s="249"/>
      <c r="G17" s="249"/>
      <c r="H17" s="249"/>
      <c r="I17" s="249"/>
      <c r="J17" s="249"/>
      <c r="K17" s="249"/>
      <c r="L17" s="88"/>
      <c r="M17" s="88"/>
      <c r="N17" s="88"/>
      <c r="O17" s="88"/>
      <c r="P17" s="88"/>
      <c r="Q17" s="104"/>
      <c r="R17" s="62" t="str">
        <f t="shared" si="0"/>
        <v/>
      </c>
    </row>
    <row r="18" spans="1:18">
      <c r="A18" s="97">
        <v>8</v>
      </c>
      <c r="B18" s="16"/>
      <c r="C18" s="46"/>
      <c r="D18" s="249"/>
      <c r="E18" s="249"/>
      <c r="F18" s="249"/>
      <c r="G18" s="249"/>
      <c r="H18" s="249"/>
      <c r="I18" s="249"/>
      <c r="J18" s="249"/>
      <c r="K18" s="249"/>
      <c r="L18" s="88"/>
      <c r="M18" s="88"/>
      <c r="N18" s="88"/>
      <c r="O18" s="88"/>
      <c r="P18" s="88"/>
      <c r="Q18" s="104"/>
      <c r="R18" s="62" t="str">
        <f t="shared" si="0"/>
        <v/>
      </c>
    </row>
    <row r="19" spans="1:18">
      <c r="A19" s="97">
        <v>9</v>
      </c>
      <c r="B19" s="16"/>
      <c r="C19" s="46"/>
      <c r="D19" s="249"/>
      <c r="E19" s="249"/>
      <c r="F19" s="249"/>
      <c r="G19" s="249"/>
      <c r="H19" s="249"/>
      <c r="I19" s="249"/>
      <c r="J19" s="249"/>
      <c r="K19" s="249"/>
      <c r="L19" s="88"/>
      <c r="M19" s="88"/>
      <c r="N19" s="88"/>
      <c r="O19" s="88"/>
      <c r="P19" s="88"/>
      <c r="Q19" s="104"/>
      <c r="R19" s="62" t="str">
        <f t="shared" si="0"/>
        <v/>
      </c>
    </row>
    <row r="20" spans="1:18">
      <c r="A20" s="97">
        <v>10</v>
      </c>
      <c r="B20" s="16"/>
      <c r="C20" s="46"/>
      <c r="D20" s="249"/>
      <c r="E20" s="249"/>
      <c r="F20" s="249"/>
      <c r="G20" s="249"/>
      <c r="H20" s="249"/>
      <c r="I20" s="249"/>
      <c r="J20" s="249"/>
      <c r="K20" s="249"/>
      <c r="L20" s="88"/>
      <c r="M20" s="88"/>
      <c r="N20" s="88"/>
      <c r="O20" s="88"/>
      <c r="P20" s="88"/>
      <c r="Q20" s="104"/>
      <c r="R20" s="62" t="str">
        <f t="shared" si="0"/>
        <v/>
      </c>
    </row>
    <row r="21" spans="1:18">
      <c r="A21" s="97">
        <v>11</v>
      </c>
      <c r="B21" s="16"/>
      <c r="C21" s="46"/>
      <c r="D21" s="249"/>
      <c r="E21" s="249"/>
      <c r="F21" s="249"/>
      <c r="G21" s="249"/>
      <c r="H21" s="249"/>
      <c r="I21" s="249"/>
      <c r="J21" s="249"/>
      <c r="K21" s="249"/>
      <c r="L21" s="88"/>
      <c r="M21" s="88"/>
      <c r="N21" s="88"/>
      <c r="O21" s="88"/>
      <c r="P21" s="88"/>
      <c r="Q21" s="104"/>
      <c r="R21" s="62" t="str">
        <f t="shared" si="0"/>
        <v/>
      </c>
    </row>
    <row r="22" spans="1:18">
      <c r="A22" s="97">
        <v>12</v>
      </c>
      <c r="B22" s="16"/>
      <c r="C22" s="46"/>
      <c r="D22" s="249"/>
      <c r="E22" s="249"/>
      <c r="F22" s="249"/>
      <c r="G22" s="249"/>
      <c r="H22" s="249"/>
      <c r="I22" s="249"/>
      <c r="J22" s="249"/>
      <c r="K22" s="249"/>
      <c r="L22" s="88"/>
      <c r="M22" s="88"/>
      <c r="N22" s="88"/>
      <c r="O22" s="88"/>
      <c r="P22" s="88"/>
      <c r="Q22" s="104"/>
      <c r="R22" s="62" t="str">
        <f t="shared" si="0"/>
        <v/>
      </c>
    </row>
    <row r="23" spans="1:18">
      <c r="A23" s="97">
        <v>13</v>
      </c>
      <c r="B23" s="16"/>
      <c r="C23" s="46"/>
      <c r="D23" s="249"/>
      <c r="E23" s="249"/>
      <c r="F23" s="249"/>
      <c r="G23" s="249"/>
      <c r="H23" s="249"/>
      <c r="I23" s="249"/>
      <c r="J23" s="249"/>
      <c r="K23" s="249"/>
      <c r="L23" s="88"/>
      <c r="M23" s="88"/>
      <c r="N23" s="88"/>
      <c r="O23" s="88"/>
      <c r="P23" s="88"/>
      <c r="Q23" s="104"/>
      <c r="R23" s="62" t="str">
        <f t="shared" si="0"/>
        <v/>
      </c>
    </row>
    <row r="24" spans="1:18">
      <c r="A24" s="97">
        <v>14</v>
      </c>
      <c r="B24" s="16"/>
      <c r="C24" s="46"/>
      <c r="D24" s="249"/>
      <c r="E24" s="249"/>
      <c r="F24" s="249"/>
      <c r="G24" s="249"/>
      <c r="H24" s="249"/>
      <c r="I24" s="249"/>
      <c r="J24" s="249"/>
      <c r="K24" s="249"/>
      <c r="L24" s="88"/>
      <c r="M24" s="88"/>
      <c r="N24" s="88"/>
      <c r="O24" s="88"/>
      <c r="P24" s="88"/>
      <c r="Q24" s="104"/>
      <c r="R24" s="62" t="str">
        <f t="shared" si="0"/>
        <v/>
      </c>
    </row>
    <row r="25" spans="1:18">
      <c r="A25" s="97">
        <v>15</v>
      </c>
      <c r="B25" s="16"/>
      <c r="C25" s="46"/>
      <c r="D25" s="249"/>
      <c r="E25" s="249"/>
      <c r="F25" s="249"/>
      <c r="G25" s="249"/>
      <c r="H25" s="249"/>
      <c r="I25" s="249"/>
      <c r="J25" s="249"/>
      <c r="K25" s="249"/>
      <c r="L25" s="88"/>
      <c r="M25" s="88"/>
      <c r="N25" s="88"/>
      <c r="O25" s="88"/>
      <c r="P25" s="88"/>
      <c r="Q25" s="104"/>
      <c r="R25" s="62" t="str">
        <f t="shared" si="0"/>
        <v/>
      </c>
    </row>
    <row r="26" spans="1:18">
      <c r="A26" s="97">
        <v>16</v>
      </c>
      <c r="B26" s="16"/>
      <c r="C26" s="46"/>
      <c r="D26" s="249"/>
      <c r="E26" s="249"/>
      <c r="F26" s="249"/>
      <c r="G26" s="249"/>
      <c r="H26" s="249"/>
      <c r="I26" s="249"/>
      <c r="J26" s="249"/>
      <c r="K26" s="249"/>
      <c r="L26" s="88"/>
      <c r="M26" s="88"/>
      <c r="N26" s="88"/>
      <c r="O26" s="88"/>
      <c r="P26" s="88"/>
      <c r="Q26" s="104"/>
      <c r="R26" s="62" t="str">
        <f t="shared" si="0"/>
        <v/>
      </c>
    </row>
    <row r="27" spans="1:18">
      <c r="A27" s="97">
        <v>17</v>
      </c>
      <c r="B27" s="16"/>
      <c r="C27" s="46"/>
      <c r="D27" s="249"/>
      <c r="E27" s="249"/>
      <c r="F27" s="249"/>
      <c r="G27" s="249"/>
      <c r="H27" s="249"/>
      <c r="I27" s="249"/>
      <c r="J27" s="249"/>
      <c r="K27" s="249"/>
      <c r="L27" s="88"/>
      <c r="M27" s="88"/>
      <c r="N27" s="88"/>
      <c r="O27" s="88"/>
      <c r="P27" s="88"/>
      <c r="Q27" s="104"/>
      <c r="R27" s="62" t="str">
        <f t="shared" si="0"/>
        <v/>
      </c>
    </row>
    <row r="28" spans="1:18">
      <c r="A28" s="97">
        <v>18</v>
      </c>
      <c r="B28" s="16"/>
      <c r="C28" s="46"/>
      <c r="D28" s="249"/>
      <c r="E28" s="249"/>
      <c r="F28" s="249"/>
      <c r="G28" s="249"/>
      <c r="H28" s="249"/>
      <c r="I28" s="249"/>
      <c r="J28" s="249"/>
      <c r="K28" s="249"/>
      <c r="L28" s="88"/>
      <c r="M28" s="88"/>
      <c r="N28" s="88"/>
      <c r="O28" s="88"/>
      <c r="P28" s="88"/>
      <c r="Q28" s="104"/>
      <c r="R28" s="62" t="str">
        <f t="shared" si="0"/>
        <v/>
      </c>
    </row>
    <row r="29" spans="1:18">
      <c r="A29" s="97">
        <v>19</v>
      </c>
      <c r="B29" s="16"/>
      <c r="C29" s="46"/>
      <c r="D29" s="249"/>
      <c r="E29" s="249"/>
      <c r="F29" s="249"/>
      <c r="G29" s="249"/>
      <c r="H29" s="249"/>
      <c r="I29" s="249"/>
      <c r="J29" s="249"/>
      <c r="K29" s="249"/>
      <c r="L29" s="88"/>
      <c r="M29" s="88"/>
      <c r="N29" s="88"/>
      <c r="O29" s="88"/>
      <c r="P29" s="88"/>
      <c r="Q29" s="104"/>
      <c r="R29" s="62" t="str">
        <f t="shared" si="0"/>
        <v/>
      </c>
    </row>
    <row r="30" spans="1:18">
      <c r="A30" s="97">
        <v>20</v>
      </c>
      <c r="B30" s="16"/>
      <c r="C30" s="46"/>
      <c r="D30" s="249"/>
      <c r="E30" s="249"/>
      <c r="F30" s="249"/>
      <c r="G30" s="249"/>
      <c r="H30" s="249"/>
      <c r="I30" s="249"/>
      <c r="J30" s="249"/>
      <c r="K30" s="249"/>
      <c r="L30" s="88"/>
      <c r="M30" s="88"/>
      <c r="N30" s="88"/>
      <c r="O30" s="88"/>
      <c r="P30" s="88"/>
      <c r="Q30" s="104"/>
      <c r="R30" s="62" t="str">
        <f t="shared" si="0"/>
        <v/>
      </c>
    </row>
    <row r="31" spans="1:18">
      <c r="A31" s="97">
        <v>21</v>
      </c>
      <c r="B31" s="16"/>
      <c r="C31" s="46"/>
      <c r="D31" s="249"/>
      <c r="E31" s="249"/>
      <c r="F31" s="249"/>
      <c r="G31" s="249"/>
      <c r="H31" s="249"/>
      <c r="I31" s="249"/>
      <c r="J31" s="249"/>
      <c r="K31" s="249"/>
      <c r="L31" s="88"/>
      <c r="M31" s="88"/>
      <c r="N31" s="88"/>
      <c r="O31" s="88"/>
      <c r="P31" s="88"/>
      <c r="Q31" s="104"/>
      <c r="R31" s="62" t="str">
        <f t="shared" si="0"/>
        <v/>
      </c>
    </row>
    <row r="32" spans="1:18">
      <c r="A32" s="97">
        <v>22</v>
      </c>
      <c r="B32" s="16"/>
      <c r="C32" s="46"/>
      <c r="D32" s="249"/>
      <c r="E32" s="249"/>
      <c r="F32" s="249"/>
      <c r="G32" s="249"/>
      <c r="H32" s="249"/>
      <c r="I32" s="249"/>
      <c r="J32" s="249"/>
      <c r="K32" s="249"/>
      <c r="L32" s="88"/>
      <c r="M32" s="88"/>
      <c r="N32" s="88"/>
      <c r="O32" s="88"/>
      <c r="P32" s="88"/>
      <c r="Q32" s="104"/>
      <c r="R32" s="62" t="str">
        <f t="shared" si="0"/>
        <v/>
      </c>
    </row>
    <row r="33" spans="1:18">
      <c r="A33" s="97">
        <v>23</v>
      </c>
      <c r="B33" s="16"/>
      <c r="C33" s="46"/>
      <c r="D33" s="249"/>
      <c r="E33" s="249"/>
      <c r="F33" s="249"/>
      <c r="G33" s="249"/>
      <c r="H33" s="249"/>
      <c r="I33" s="249"/>
      <c r="J33" s="249"/>
      <c r="K33" s="249"/>
      <c r="L33" s="88"/>
      <c r="M33" s="88"/>
      <c r="N33" s="88"/>
      <c r="O33" s="88"/>
      <c r="P33" s="88"/>
      <c r="Q33" s="104"/>
      <c r="R33" s="62" t="str">
        <f t="shared" si="0"/>
        <v/>
      </c>
    </row>
    <row r="34" spans="1:18">
      <c r="A34" s="97">
        <v>24</v>
      </c>
      <c r="B34" s="16"/>
      <c r="C34" s="46"/>
      <c r="D34" s="249"/>
      <c r="E34" s="249"/>
      <c r="F34" s="249"/>
      <c r="G34" s="249"/>
      <c r="H34" s="249"/>
      <c r="I34" s="249"/>
      <c r="J34" s="249"/>
      <c r="K34" s="249"/>
      <c r="L34" s="88"/>
      <c r="M34" s="88"/>
      <c r="N34" s="88"/>
      <c r="O34" s="88"/>
      <c r="P34" s="88"/>
      <c r="Q34" s="104"/>
      <c r="R34" s="62" t="str">
        <f t="shared" si="0"/>
        <v/>
      </c>
    </row>
    <row r="35" spans="1:18">
      <c r="A35" s="97">
        <v>25</v>
      </c>
      <c r="B35" s="16"/>
      <c r="C35" s="46"/>
      <c r="D35" s="249"/>
      <c r="E35" s="249"/>
      <c r="F35" s="249"/>
      <c r="G35" s="249"/>
      <c r="H35" s="249"/>
      <c r="I35" s="249"/>
      <c r="J35" s="249"/>
      <c r="K35" s="249"/>
      <c r="L35" s="88"/>
      <c r="M35" s="88"/>
      <c r="N35" s="88"/>
      <c r="O35" s="88"/>
      <c r="P35" s="88"/>
      <c r="Q35" s="104"/>
      <c r="R35" s="62" t="str">
        <f t="shared" si="0"/>
        <v/>
      </c>
    </row>
    <row r="36" spans="1:18">
      <c r="A36" s="97">
        <v>26</v>
      </c>
      <c r="B36" s="16"/>
      <c r="C36" s="46"/>
      <c r="D36" s="249"/>
      <c r="E36" s="249"/>
      <c r="F36" s="249"/>
      <c r="G36" s="249"/>
      <c r="H36" s="249"/>
      <c r="I36" s="249"/>
      <c r="J36" s="249"/>
      <c r="K36" s="249"/>
      <c r="L36" s="88"/>
      <c r="M36" s="88"/>
      <c r="N36" s="88"/>
      <c r="O36" s="88"/>
      <c r="P36" s="88"/>
      <c r="Q36" s="104"/>
      <c r="R36" s="62" t="str">
        <f t="shared" si="0"/>
        <v/>
      </c>
    </row>
    <row r="37" spans="1:18">
      <c r="A37" s="97">
        <v>27</v>
      </c>
      <c r="B37" s="16"/>
      <c r="C37" s="46"/>
      <c r="D37" s="249"/>
      <c r="E37" s="249"/>
      <c r="F37" s="249"/>
      <c r="G37" s="249"/>
      <c r="H37" s="249"/>
      <c r="I37" s="249"/>
      <c r="J37" s="249"/>
      <c r="K37" s="249"/>
      <c r="L37" s="88"/>
      <c r="M37" s="88"/>
      <c r="N37" s="88"/>
      <c r="O37" s="88"/>
      <c r="P37" s="88"/>
      <c r="Q37" s="104"/>
      <c r="R37" s="62" t="str">
        <f t="shared" si="0"/>
        <v/>
      </c>
    </row>
    <row r="38" spans="1:18">
      <c r="A38" s="97">
        <v>28</v>
      </c>
      <c r="B38" s="16"/>
      <c r="C38" s="46"/>
      <c r="D38" s="249"/>
      <c r="E38" s="249"/>
      <c r="F38" s="249"/>
      <c r="G38" s="249"/>
      <c r="H38" s="249"/>
      <c r="I38" s="249"/>
      <c r="J38" s="249"/>
      <c r="K38" s="249"/>
      <c r="L38" s="88"/>
      <c r="M38" s="88"/>
      <c r="N38" s="88"/>
      <c r="O38" s="88"/>
      <c r="P38" s="88"/>
      <c r="Q38" s="104"/>
      <c r="R38" s="62" t="str">
        <f t="shared" si="0"/>
        <v/>
      </c>
    </row>
    <row r="39" spans="1:18">
      <c r="A39" s="97">
        <v>29</v>
      </c>
      <c r="B39" s="16"/>
      <c r="C39" s="46"/>
      <c r="D39" s="249"/>
      <c r="E39" s="249"/>
      <c r="F39" s="249"/>
      <c r="G39" s="249"/>
      <c r="H39" s="249"/>
      <c r="I39" s="249"/>
      <c r="J39" s="249"/>
      <c r="K39" s="249"/>
      <c r="L39" s="88"/>
      <c r="M39" s="88"/>
      <c r="N39" s="88"/>
      <c r="O39" s="88"/>
      <c r="P39" s="88"/>
      <c r="Q39" s="104"/>
      <c r="R39" s="62" t="str">
        <f t="shared" si="0"/>
        <v/>
      </c>
    </row>
    <row r="40" spans="1:18">
      <c r="A40" s="97">
        <v>30</v>
      </c>
      <c r="B40" s="16"/>
      <c r="C40" s="46"/>
      <c r="D40" s="249"/>
      <c r="E40" s="249"/>
      <c r="F40" s="249"/>
      <c r="G40" s="249"/>
      <c r="H40" s="249"/>
      <c r="I40" s="249"/>
      <c r="J40" s="249"/>
      <c r="K40" s="249"/>
      <c r="L40" s="88"/>
      <c r="M40" s="88"/>
      <c r="N40" s="88"/>
      <c r="O40" s="88"/>
      <c r="P40" s="88"/>
      <c r="Q40" s="104"/>
      <c r="R40" s="62" t="str">
        <f t="shared" si="0"/>
        <v/>
      </c>
    </row>
    <row r="41" spans="1:18">
      <c r="A41" s="97">
        <v>31</v>
      </c>
      <c r="B41" s="16"/>
      <c r="C41" s="46"/>
      <c r="D41" s="249"/>
      <c r="E41" s="249"/>
      <c r="F41" s="249"/>
      <c r="G41" s="249"/>
      <c r="H41" s="249"/>
      <c r="I41" s="249"/>
      <c r="J41" s="249"/>
      <c r="K41" s="249"/>
      <c r="L41" s="88"/>
      <c r="M41" s="88"/>
      <c r="N41" s="88"/>
      <c r="O41" s="88"/>
      <c r="P41" s="88"/>
      <c r="Q41" s="104"/>
      <c r="R41" s="62" t="str">
        <f t="shared" si="0"/>
        <v/>
      </c>
    </row>
    <row r="42" spans="1:18">
      <c r="A42" s="97">
        <v>32</v>
      </c>
      <c r="B42" s="16"/>
      <c r="C42" s="46"/>
      <c r="D42" s="249"/>
      <c r="E42" s="249"/>
      <c r="F42" s="249"/>
      <c r="G42" s="249"/>
      <c r="H42" s="249"/>
      <c r="I42" s="249"/>
      <c r="J42" s="249"/>
      <c r="K42" s="249"/>
      <c r="L42" s="88"/>
      <c r="M42" s="88"/>
      <c r="N42" s="88"/>
      <c r="O42" s="88"/>
      <c r="P42" s="88"/>
      <c r="Q42" s="104"/>
      <c r="R42" s="62" t="str">
        <f t="shared" si="0"/>
        <v/>
      </c>
    </row>
    <row r="43" spans="1:18">
      <c r="A43" s="97">
        <v>33</v>
      </c>
      <c r="B43" s="16"/>
      <c r="C43" s="46"/>
      <c r="D43" s="249"/>
      <c r="E43" s="249"/>
      <c r="F43" s="249"/>
      <c r="G43" s="249"/>
      <c r="H43" s="249"/>
      <c r="I43" s="249"/>
      <c r="J43" s="249"/>
      <c r="K43" s="249"/>
      <c r="L43" s="88"/>
      <c r="M43" s="88"/>
      <c r="N43" s="88"/>
      <c r="O43" s="88"/>
      <c r="P43" s="88"/>
      <c r="Q43" s="104"/>
      <c r="R43" s="62" t="str">
        <f t="shared" ref="R43:R60" si="1">IF(AND(SUM(D43:K43)&gt;0,SUM(L43:Q43)&lt;&gt;1),"Error: allocation of time does not equal 100%","")</f>
        <v/>
      </c>
    </row>
    <row r="44" spans="1:18">
      <c r="A44" s="97">
        <v>34</v>
      </c>
      <c r="B44" s="16"/>
      <c r="C44" s="46"/>
      <c r="D44" s="249"/>
      <c r="E44" s="249"/>
      <c r="F44" s="249"/>
      <c r="G44" s="249"/>
      <c r="H44" s="249"/>
      <c r="I44" s="249"/>
      <c r="J44" s="249"/>
      <c r="K44" s="249"/>
      <c r="L44" s="88"/>
      <c r="M44" s="88"/>
      <c r="N44" s="88"/>
      <c r="O44" s="88"/>
      <c r="P44" s="88"/>
      <c r="Q44" s="104"/>
      <c r="R44" s="62" t="str">
        <f t="shared" si="1"/>
        <v/>
      </c>
    </row>
    <row r="45" spans="1:18">
      <c r="A45" s="97">
        <v>35</v>
      </c>
      <c r="B45" s="16"/>
      <c r="C45" s="46"/>
      <c r="D45" s="249"/>
      <c r="E45" s="249"/>
      <c r="F45" s="249"/>
      <c r="G45" s="249"/>
      <c r="H45" s="249"/>
      <c r="I45" s="249"/>
      <c r="J45" s="249"/>
      <c r="K45" s="249"/>
      <c r="L45" s="88"/>
      <c r="M45" s="88"/>
      <c r="N45" s="88"/>
      <c r="O45" s="88"/>
      <c r="P45" s="88"/>
      <c r="Q45" s="104"/>
      <c r="R45" s="62" t="str">
        <f t="shared" si="1"/>
        <v/>
      </c>
    </row>
    <row r="46" spans="1:18">
      <c r="A46" s="97">
        <v>36</v>
      </c>
      <c r="B46" s="16"/>
      <c r="C46" s="46"/>
      <c r="D46" s="249"/>
      <c r="E46" s="249"/>
      <c r="F46" s="249"/>
      <c r="G46" s="249"/>
      <c r="H46" s="249"/>
      <c r="I46" s="249"/>
      <c r="J46" s="249"/>
      <c r="K46" s="249"/>
      <c r="L46" s="88"/>
      <c r="M46" s="88"/>
      <c r="N46" s="88"/>
      <c r="O46" s="88"/>
      <c r="P46" s="88"/>
      <c r="Q46" s="104"/>
      <c r="R46" s="62" t="str">
        <f t="shared" si="1"/>
        <v/>
      </c>
    </row>
    <row r="47" spans="1:18">
      <c r="A47" s="97">
        <v>37</v>
      </c>
      <c r="B47" s="16"/>
      <c r="C47" s="46"/>
      <c r="D47" s="249"/>
      <c r="E47" s="249"/>
      <c r="F47" s="249"/>
      <c r="G47" s="249"/>
      <c r="H47" s="249"/>
      <c r="I47" s="249"/>
      <c r="J47" s="249"/>
      <c r="K47" s="249"/>
      <c r="L47" s="88"/>
      <c r="M47" s="88"/>
      <c r="N47" s="88"/>
      <c r="O47" s="88"/>
      <c r="P47" s="88"/>
      <c r="Q47" s="104"/>
      <c r="R47" s="62" t="str">
        <f t="shared" si="1"/>
        <v/>
      </c>
    </row>
    <row r="48" spans="1:18">
      <c r="A48" s="97">
        <v>38</v>
      </c>
      <c r="B48" s="16"/>
      <c r="C48" s="46"/>
      <c r="D48" s="249"/>
      <c r="E48" s="249"/>
      <c r="F48" s="249"/>
      <c r="G48" s="249"/>
      <c r="H48" s="249"/>
      <c r="I48" s="249"/>
      <c r="J48" s="249"/>
      <c r="K48" s="249"/>
      <c r="L48" s="88"/>
      <c r="M48" s="88"/>
      <c r="N48" s="88"/>
      <c r="O48" s="88"/>
      <c r="P48" s="88"/>
      <c r="Q48" s="104"/>
      <c r="R48" s="62" t="str">
        <f t="shared" si="1"/>
        <v/>
      </c>
    </row>
    <row r="49" spans="1:18">
      <c r="A49" s="97">
        <v>39</v>
      </c>
      <c r="B49" s="16"/>
      <c r="C49" s="46"/>
      <c r="D49" s="249"/>
      <c r="E49" s="249"/>
      <c r="F49" s="249"/>
      <c r="G49" s="249"/>
      <c r="H49" s="249"/>
      <c r="I49" s="249"/>
      <c r="J49" s="249"/>
      <c r="K49" s="249"/>
      <c r="L49" s="88"/>
      <c r="M49" s="88"/>
      <c r="N49" s="88"/>
      <c r="O49" s="88"/>
      <c r="P49" s="88"/>
      <c r="Q49" s="104"/>
      <c r="R49" s="62" t="str">
        <f t="shared" si="1"/>
        <v/>
      </c>
    </row>
    <row r="50" spans="1:18">
      <c r="A50" s="97">
        <v>40</v>
      </c>
      <c r="B50" s="16"/>
      <c r="C50" s="46"/>
      <c r="D50" s="249"/>
      <c r="E50" s="249"/>
      <c r="F50" s="249"/>
      <c r="G50" s="249"/>
      <c r="H50" s="249"/>
      <c r="I50" s="249"/>
      <c r="J50" s="249"/>
      <c r="K50" s="249"/>
      <c r="L50" s="88"/>
      <c r="M50" s="88"/>
      <c r="N50" s="88"/>
      <c r="O50" s="88"/>
      <c r="P50" s="88"/>
      <c r="Q50" s="104"/>
      <c r="R50" s="62" t="str">
        <f t="shared" si="1"/>
        <v/>
      </c>
    </row>
    <row r="51" spans="1:18">
      <c r="A51" s="97">
        <v>41</v>
      </c>
      <c r="B51" s="16"/>
      <c r="C51" s="46"/>
      <c r="D51" s="249"/>
      <c r="E51" s="249"/>
      <c r="F51" s="249"/>
      <c r="G51" s="249"/>
      <c r="H51" s="249"/>
      <c r="I51" s="249"/>
      <c r="J51" s="249"/>
      <c r="K51" s="249"/>
      <c r="L51" s="88"/>
      <c r="M51" s="88"/>
      <c r="N51" s="88"/>
      <c r="O51" s="88"/>
      <c r="P51" s="88"/>
      <c r="Q51" s="104"/>
      <c r="R51" s="62" t="str">
        <f t="shared" si="1"/>
        <v/>
      </c>
    </row>
    <row r="52" spans="1:18">
      <c r="A52" s="97">
        <v>42</v>
      </c>
      <c r="B52" s="16"/>
      <c r="C52" s="46"/>
      <c r="D52" s="249"/>
      <c r="E52" s="249"/>
      <c r="F52" s="249"/>
      <c r="G52" s="249"/>
      <c r="H52" s="249"/>
      <c r="I52" s="249"/>
      <c r="J52" s="249"/>
      <c r="K52" s="249"/>
      <c r="L52" s="88"/>
      <c r="M52" s="88"/>
      <c r="N52" s="88"/>
      <c r="O52" s="88"/>
      <c r="P52" s="88"/>
      <c r="Q52" s="104"/>
      <c r="R52" s="62" t="str">
        <f t="shared" si="1"/>
        <v/>
      </c>
    </row>
    <row r="53" spans="1:18">
      <c r="A53" s="97">
        <v>43</v>
      </c>
      <c r="B53" s="16"/>
      <c r="C53" s="46"/>
      <c r="D53" s="249"/>
      <c r="E53" s="249"/>
      <c r="F53" s="249"/>
      <c r="G53" s="249"/>
      <c r="H53" s="249"/>
      <c r="I53" s="249"/>
      <c r="J53" s="249"/>
      <c r="K53" s="249"/>
      <c r="L53" s="88"/>
      <c r="M53" s="88"/>
      <c r="N53" s="88"/>
      <c r="O53" s="88"/>
      <c r="P53" s="88"/>
      <c r="Q53" s="104"/>
      <c r="R53" s="62" t="str">
        <f t="shared" si="1"/>
        <v/>
      </c>
    </row>
    <row r="54" spans="1:18">
      <c r="A54" s="97">
        <v>44</v>
      </c>
      <c r="B54" s="16"/>
      <c r="C54" s="46"/>
      <c r="D54" s="249"/>
      <c r="E54" s="249"/>
      <c r="F54" s="249"/>
      <c r="G54" s="249"/>
      <c r="H54" s="249"/>
      <c r="I54" s="249"/>
      <c r="J54" s="249"/>
      <c r="K54" s="249"/>
      <c r="L54" s="88"/>
      <c r="M54" s="88"/>
      <c r="N54" s="88"/>
      <c r="O54" s="88"/>
      <c r="P54" s="88"/>
      <c r="Q54" s="104"/>
      <c r="R54" s="62" t="str">
        <f t="shared" si="1"/>
        <v/>
      </c>
    </row>
    <row r="55" spans="1:18">
      <c r="A55" s="97">
        <v>45</v>
      </c>
      <c r="B55" s="16"/>
      <c r="C55" s="46"/>
      <c r="D55" s="249"/>
      <c r="E55" s="249"/>
      <c r="F55" s="249"/>
      <c r="G55" s="249"/>
      <c r="H55" s="249"/>
      <c r="I55" s="249"/>
      <c r="J55" s="249"/>
      <c r="K55" s="249"/>
      <c r="L55" s="88"/>
      <c r="M55" s="88"/>
      <c r="N55" s="88"/>
      <c r="O55" s="88"/>
      <c r="P55" s="88"/>
      <c r="Q55" s="104"/>
      <c r="R55" s="62" t="str">
        <f t="shared" si="1"/>
        <v/>
      </c>
    </row>
    <row r="56" spans="1:18">
      <c r="A56" s="97">
        <v>46</v>
      </c>
      <c r="B56" s="16"/>
      <c r="C56" s="46"/>
      <c r="D56" s="249"/>
      <c r="E56" s="249"/>
      <c r="F56" s="249"/>
      <c r="G56" s="249"/>
      <c r="H56" s="249"/>
      <c r="I56" s="249"/>
      <c r="J56" s="249"/>
      <c r="K56" s="249"/>
      <c r="L56" s="88"/>
      <c r="M56" s="88"/>
      <c r="N56" s="88"/>
      <c r="O56" s="88"/>
      <c r="P56" s="88"/>
      <c r="Q56" s="104"/>
      <c r="R56" s="62" t="str">
        <f t="shared" si="1"/>
        <v/>
      </c>
    </row>
    <row r="57" spans="1:18">
      <c r="A57" s="97">
        <v>47</v>
      </c>
      <c r="B57" s="16"/>
      <c r="C57" s="46"/>
      <c r="D57" s="249"/>
      <c r="E57" s="249"/>
      <c r="F57" s="249"/>
      <c r="G57" s="249"/>
      <c r="H57" s="249"/>
      <c r="I57" s="249"/>
      <c r="J57" s="249"/>
      <c r="K57" s="249"/>
      <c r="L57" s="88"/>
      <c r="M57" s="88"/>
      <c r="N57" s="88"/>
      <c r="O57" s="88"/>
      <c r="P57" s="88"/>
      <c r="Q57" s="104"/>
      <c r="R57" s="62" t="str">
        <f t="shared" si="1"/>
        <v/>
      </c>
    </row>
    <row r="58" spans="1:18">
      <c r="A58" s="97">
        <v>48</v>
      </c>
      <c r="B58" s="16"/>
      <c r="C58" s="46"/>
      <c r="D58" s="249"/>
      <c r="E58" s="249"/>
      <c r="F58" s="249"/>
      <c r="G58" s="249"/>
      <c r="H58" s="249"/>
      <c r="I58" s="249"/>
      <c r="J58" s="249"/>
      <c r="K58" s="249"/>
      <c r="L58" s="88"/>
      <c r="M58" s="88"/>
      <c r="N58" s="88"/>
      <c r="O58" s="88"/>
      <c r="P58" s="88"/>
      <c r="Q58" s="104"/>
      <c r="R58" s="62" t="str">
        <f t="shared" si="1"/>
        <v/>
      </c>
    </row>
    <row r="59" spans="1:18">
      <c r="A59" s="97">
        <v>49</v>
      </c>
      <c r="B59" s="16"/>
      <c r="C59" s="46"/>
      <c r="D59" s="249"/>
      <c r="E59" s="249"/>
      <c r="F59" s="249"/>
      <c r="G59" s="249"/>
      <c r="H59" s="249"/>
      <c r="I59" s="249"/>
      <c r="J59" s="249"/>
      <c r="K59" s="249"/>
      <c r="L59" s="88"/>
      <c r="M59" s="88"/>
      <c r="N59" s="88"/>
      <c r="O59" s="88"/>
      <c r="P59" s="88"/>
      <c r="Q59" s="104"/>
      <c r="R59" s="62" t="str">
        <f t="shared" si="1"/>
        <v/>
      </c>
    </row>
    <row r="60" spans="1:18">
      <c r="A60" s="99">
        <v>50</v>
      </c>
      <c r="B60" s="105"/>
      <c r="C60" s="106"/>
      <c r="D60" s="251"/>
      <c r="E60" s="251"/>
      <c r="F60" s="251"/>
      <c r="G60" s="251"/>
      <c r="H60" s="251"/>
      <c r="I60" s="251"/>
      <c r="J60" s="251"/>
      <c r="K60" s="251"/>
      <c r="L60" s="107"/>
      <c r="M60" s="107"/>
      <c r="N60" s="107"/>
      <c r="O60" s="107"/>
      <c r="P60" s="107"/>
      <c r="Q60" s="108"/>
      <c r="R60" s="62" t="str">
        <f t="shared" si="1"/>
        <v/>
      </c>
    </row>
  </sheetData>
  <sheetProtection algorithmName="SHA-512" hashValue="1BBI4TZh9Rh+0aDuJxiS9FJoAXvgPLsZ0ZNBI7yO3Ih3X6oM3SQPKhGOKfIn59XE4teRvubAFv/iaXVK9DpjRg==" saltValue="yhB3IE972/K6An4pZ+NPWw==" spinCount="100000" sheet="1" objects="1" scenarios="1"/>
  <mergeCells count="18">
    <mergeCell ref="E8:E9"/>
    <mergeCell ref="F8:F9"/>
    <mergeCell ref="G8:G9"/>
    <mergeCell ref="H8:H9"/>
    <mergeCell ref="I8:I9"/>
    <mergeCell ref="A5:Q5"/>
    <mergeCell ref="A1:Q1"/>
    <mergeCell ref="A7:A9"/>
    <mergeCell ref="E7:K7"/>
    <mergeCell ref="D7:D9"/>
    <mergeCell ref="C7:C9"/>
    <mergeCell ref="B7:B9"/>
    <mergeCell ref="L7:Q7"/>
    <mergeCell ref="L8:N8"/>
    <mergeCell ref="A3:Q3"/>
    <mergeCell ref="K8:K9"/>
    <mergeCell ref="O8:Q8"/>
    <mergeCell ref="J8:J9"/>
  </mergeCells>
  <conditionalFormatting sqref="L11:Q11 L37:Q60">
    <cfRule type="expression" dxfId="33" priority="105">
      <formula>IF(AND(SUM($D11:$K11)&gt;0,SUM($L11:$Q11)&lt;&gt;1),TRUE,FALSE)</formula>
    </cfRule>
  </conditionalFormatting>
  <conditionalFormatting sqref="L12:Q36">
    <cfRule type="expression" dxfId="32" priority="1">
      <formula>IF(AND(SUM($D12:$K12)&gt;0,SUM($L12:$Q12)&lt;&gt;1),TRUE,FALSE)</formula>
    </cfRule>
  </conditionalFormatting>
  <dataValidations count="19">
    <dataValidation allowBlank="1" showInputMessage="1" showErrorMessage="1" prompt="Report the number of individuals (not full-time equivalents) in each job title employed by your agency during the most recent completed fiscal year." sqref="C7:C8" xr:uid="{38DEF711-7369-43A9-8076-908CAD6E19CB}"/>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E7:K7" xr:uid="{50A10593-45F5-4869-91B1-1B28339F8C89}"/>
    <dataValidation allowBlank="1" showInputMessage="1" showErrorMessage="1" prompt="Report total wages (inclusive of salary, bonuses, and any other cash compensation) actually paid to the individual(s) in each job title in the most recent completed fiscal year. " sqref="D7:D8" xr:uid="{19A22B2C-EFAE-481E-A3DB-3441F2DE3E9F}"/>
    <dataValidation allowBlank="1" showInputMessage="1" showErrorMessage="1" prompt="See Page 5 of Instructions. Enter the job title for each administrative and program support employee." sqref="B7:B9" xr:uid="{26013D8B-CAB5-4C25-8A2D-068A927245A3}"/>
    <dataValidation type="decimal" operator="greaterThanOrEqual" allowBlank="1" showInputMessage="1" showErrorMessage="1" error="Please enter a valid number." sqref="C11:Q60" xr:uid="{00000000-0002-0000-0200-000006000000}">
      <formula1>0</formula1>
    </dataValidation>
    <dataValidation allowBlank="1" showInputMessage="1" showErrorMessage="1" prompt="Only report direct care time that is part of the regular and desired expectation of the position. This should not include, for example, time spent filling-in for a vacant position. " sqref="N9 Q9" xr:uid="{A841B87D-F66F-4074-8E77-695E2DE62448}"/>
    <dataValidation allowBlank="1" showInputMessage="1" showErrorMessage="1" prompt="Allocate the work time of the individual(s) in each job title. Total allocation should equal to 100%." sqref="L7:Q7" xr:uid="{D6031D53-3676-4084-B9B0-F9B43862B978}"/>
    <dataValidation allowBlank="1" showInputMessage="1" showErrorMessage="1" prompt="Report all other benefits paid for on behalf of all employees reported in the job title (e.g., tuition assistance, annual gym memberships, bus passes, etc.)" sqref="K8" xr:uid="{C192DE93-EB9A-4A68-A047-89DE2587AEF4}"/>
    <dataValidation allowBlank="1" showInputMessage="1" showErrorMessage="1" prompt="Report the total FICA expense (Social Security and Medicare) for all employees reported in the job title." sqref="E8" xr:uid="{05F0694C-2851-475A-B14A-70E4593F23E1}"/>
    <dataValidation allowBlank="1" showInputMessage="1" showErrorMessage="1" prompt="Report the total federal and state unemployment insurance expense for all employees reported in the job title." sqref="F8" xr:uid="{93FF0F2F-708A-4FD3-BFAC-D728AEAAC6BD}"/>
    <dataValidation allowBlank="1" showInputMessage="1" showErrorMessage="1" prompt="Report the total workers' compensation expense for all employees reported in the job title." sqref="G8" xr:uid="{D7EDCF9D-5D0A-4249-AEB2-6FED12C9A919}"/>
    <dataValidation allowBlank="1" showInputMessage="1" showErrorMessage="1" prompt="Report the total health insurance expense (employer-paid only, do not report employee contributions to their own health insurance benefits) for all employees reported in the job title. " sqref="H8:H9" xr:uid="{9CC15244-092C-4AF1-B4DB-1DB28A039A1C}"/>
    <dataValidation allowBlank="1" showInputMessage="1" showErrorMessage="1" prompt="Report the total expense for insurance other than health (such as dental or vision; employer-paid only, do not report employee contributions to their own benefits) for all employees reported in the job title. " sqref="I8" xr:uid="{3E2FFE3A-2061-4008-BAEC-0256B911D0D3}"/>
    <dataValidation allowBlank="1" showInputMessage="1" showErrorMessage="1" prompt="Report the total retirement expense (employer-paid only, do not report employee contributions to their own retirement account) for all employees reported in the job title. " sqref="J8" xr:uid="{9648938E-8D3C-464D-8B17-A2DE7531F420}"/>
    <dataValidation allowBlank="1" showInputMessage="1" showErrorMessage="1" prompt="Report Staff only once on either Admin &amp; Prog Staff or Direct Staff based on primary duties. For definitions of Administration, Program Support, and Direct Care see Page 4 of the Instructions." sqref="A3:Q3" xr:uid="{78665537-B5C3-4AD3-A1E9-8F19B179123B}"/>
    <dataValidation allowBlank="1" showInputMessage="1" showErrorMessage="1" prompt="Report staff only once, either on Admin &amp; Program Staff or Direct Staff based on primary responsibilities.  For definitions of Administration, Program Support, and Direct Care see Page 3 of the Instructions." sqref="A5:Q5" xr:uid="{DC2E28B7-4297-48CD-A682-871610A15ACE}"/>
    <dataValidation allowBlank="1" showInputMessage="1" showErrorMessage="1" prompt="Report time allocated to In-Home Services for which revenues were reported on Line 8 of the Contact Info &amp; Revenues form." sqref="L8:N8" xr:uid="{2C084F74-96C1-4599-94AC-51CF8CC0C520}"/>
    <dataValidation allowBlank="1" showInputMessage="1" showErrorMessage="1" prompt="See Page 3 of the Instructions for the definition of Program Support for the purposes of this survey." sqref="M9 P9" xr:uid="{DE6B4711-CF0C-40EF-B8BA-F0DCCBD8B757}"/>
    <dataValidation allowBlank="1" showInputMessage="1" showErrorMessage="1" prompt="See Page 3 of the Instructions for the definition of Administration for the purposes of this survey." sqref="L9 O9" xr:uid="{DAA737A4-EFF8-4D6C-8765-B8B194177C7B}"/>
  </dataValidations>
  <printOptions horizontalCentered="1"/>
  <pageMargins left="0.2" right="0.2" top="0.75" bottom="0.6" header="0.3" footer="0.3"/>
  <pageSetup scale="90" pageOrder="overThenDown" orientation="landscape" r:id="rId1"/>
  <headerFooter>
    <oddHeader>&amp;R&amp;"Times New Roman,Regular"Page &amp;P of &amp;N&amp;C&amp;"Times New Roman,Bold"Illinois Department on Aging
In-Home Services Provider Survey</oddHeader>
    <oddFooter>&amp;R&amp;"Times New Roman,Regular" printed &amp;D&amp;L&amp;"Times New Roman,Regular"Questions? Contact Tina Harper with Health Management Associates at tharper@healthmanagement.com or (480) 680-1508.</oddFooter>
  </headerFooter>
  <rowBreaks count="1" manualBreakCount="1">
    <brk id="35" max="16" man="1"/>
  </rowBreaks>
  <ignoredErrors>
    <ignoredError sqref="R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X71"/>
  <sheetViews>
    <sheetView zoomScale="130" zoomScaleNormal="130" zoomScaleSheetLayoutView="100" workbookViewId="0">
      <pane xSplit="2" ySplit="9" topLeftCell="M10" activePane="bottomRight" state="frozen"/>
      <selection activeCell="E10" sqref="E10"/>
      <selection pane="topRight" activeCell="E10" sqref="E10"/>
      <selection pane="bottomLeft" activeCell="E10" sqref="E10"/>
      <selection pane="bottomRight" activeCell="B10" sqref="B10"/>
    </sheetView>
  </sheetViews>
  <sheetFormatPr defaultColWidth="9.140625" defaultRowHeight="15"/>
  <cols>
    <col min="1" max="1" width="5.28515625" style="11" customWidth="1"/>
    <col min="2" max="2" width="32.28515625" style="10" customWidth="1"/>
    <col min="3" max="3" width="5.28515625" style="44" customWidth="1"/>
    <col min="4" max="4" width="11.42578125" style="10" customWidth="1"/>
    <col min="5" max="5" width="10.85546875" style="10" customWidth="1"/>
    <col min="6" max="6" width="7" style="10" customWidth="1"/>
    <col min="7" max="7" width="11.140625" style="10" customWidth="1"/>
    <col min="8" max="8" width="7.85546875" style="20" customWidth="1"/>
    <col min="9" max="9" width="6.85546875" style="20" customWidth="1"/>
    <col min="10" max="10" width="10.85546875" style="20" customWidth="1"/>
    <col min="11" max="11" width="9.140625" style="19" customWidth="1"/>
    <col min="12" max="14" width="8.7109375" style="15" customWidth="1"/>
    <col min="15" max="18" width="8.42578125" style="15" customWidth="1"/>
    <col min="19" max="21" width="10.7109375" style="19" customWidth="1"/>
    <col min="22" max="22" width="9.140625" style="10" customWidth="1"/>
    <col min="23" max="16384" width="9.140625" style="10"/>
  </cols>
  <sheetData>
    <row r="1" spans="1:24" ht="15.75" customHeight="1">
      <c r="A1" s="407" t="str">
        <f>IF(ISBLANK('Contact Info &amp; Revenues'!C7),"",'Contact Info &amp; Revenues'!C7)</f>
        <v/>
      </c>
      <c r="B1" s="407"/>
      <c r="C1" s="407"/>
      <c r="D1" s="407"/>
      <c r="E1" s="407"/>
      <c r="F1" s="407"/>
      <c r="G1" s="407"/>
      <c r="H1" s="407"/>
      <c r="I1" s="407"/>
      <c r="J1" s="407"/>
      <c r="K1" s="407"/>
      <c r="L1" s="407" t="str">
        <f>IF(ISBLANK('Contact Info &amp; Revenues'!J7),"",'Contact Info &amp; Revenues'!J7)</f>
        <v/>
      </c>
      <c r="M1" s="407"/>
      <c r="N1" s="407"/>
      <c r="O1" s="407"/>
      <c r="P1" s="407"/>
      <c r="Q1" s="407"/>
      <c r="R1" s="407"/>
      <c r="S1" s="407"/>
      <c r="T1" s="407"/>
      <c r="U1" s="407"/>
      <c r="V1" s="407"/>
      <c r="W1" s="407"/>
    </row>
    <row r="2" spans="1:24" ht="4.5" customHeight="1">
      <c r="A2" s="171"/>
      <c r="B2" s="11"/>
      <c r="D2" s="11"/>
      <c r="E2" s="11"/>
      <c r="F2" s="11"/>
      <c r="G2" s="11"/>
      <c r="H2" s="14"/>
      <c r="I2" s="14"/>
      <c r="J2" s="14"/>
      <c r="K2" s="25"/>
      <c r="S2" s="25"/>
      <c r="T2" s="25"/>
      <c r="U2" s="25"/>
    </row>
    <row r="3" spans="1:24" ht="30" customHeight="1">
      <c r="B3" s="450" t="s">
        <v>248</v>
      </c>
      <c r="C3" s="450"/>
      <c r="D3" s="450"/>
      <c r="E3" s="450"/>
      <c r="F3" s="450"/>
      <c r="G3" s="450"/>
      <c r="H3" s="450"/>
      <c r="I3" s="450"/>
      <c r="J3" s="450"/>
      <c r="K3" s="450"/>
      <c r="L3" s="450" t="s">
        <v>249</v>
      </c>
      <c r="M3" s="450"/>
      <c r="N3" s="450"/>
      <c r="O3" s="450"/>
      <c r="P3" s="450"/>
      <c r="Q3" s="450"/>
      <c r="R3" s="450"/>
      <c r="S3" s="450"/>
      <c r="T3" s="450"/>
      <c r="U3" s="450"/>
    </row>
    <row r="4" spans="1:24" ht="4.5" customHeight="1">
      <c r="A4" s="171"/>
      <c r="B4" s="171"/>
      <c r="C4" s="45"/>
      <c r="D4" s="171"/>
      <c r="E4" s="171"/>
      <c r="F4" s="171"/>
      <c r="G4" s="171"/>
      <c r="H4" s="171"/>
      <c r="I4" s="171"/>
      <c r="J4" s="171"/>
      <c r="K4" s="171"/>
      <c r="L4" s="91"/>
      <c r="M4" s="91"/>
      <c r="N4" s="91"/>
      <c r="O4" s="91"/>
      <c r="P4" s="91"/>
      <c r="Q4" s="91"/>
      <c r="R4" s="91"/>
      <c r="S4" s="171"/>
      <c r="T4" s="171"/>
      <c r="U4" s="171"/>
    </row>
    <row r="5" spans="1:24" ht="28.15" customHeight="1">
      <c r="C5" s="449" t="s">
        <v>186</v>
      </c>
      <c r="D5" s="449"/>
      <c r="E5" s="449"/>
      <c r="F5" s="449"/>
      <c r="G5" s="449"/>
      <c r="H5" s="449"/>
      <c r="I5" s="449"/>
      <c r="J5" s="449"/>
      <c r="K5" s="449"/>
      <c r="L5" s="449" t="s">
        <v>187</v>
      </c>
      <c r="M5" s="449"/>
      <c r="N5" s="449"/>
      <c r="O5" s="449"/>
      <c r="P5" s="449"/>
      <c r="Q5" s="449"/>
      <c r="R5" s="449"/>
      <c r="S5" s="449"/>
      <c r="T5" s="449"/>
      <c r="U5" s="449"/>
    </row>
    <row r="6" spans="1:24" ht="14.25" customHeight="1">
      <c r="C6" s="165" t="s">
        <v>50</v>
      </c>
      <c r="F6" s="165"/>
      <c r="G6" s="165"/>
      <c r="H6" s="165"/>
      <c r="I6" s="165"/>
      <c r="J6" s="165"/>
      <c r="K6" s="165"/>
      <c r="L6" s="330" t="s">
        <v>50</v>
      </c>
      <c r="M6" s="10"/>
      <c r="N6" s="330"/>
      <c r="O6" s="330"/>
      <c r="P6" s="330"/>
      <c r="Q6" s="330"/>
      <c r="R6" s="330"/>
      <c r="S6" s="330"/>
      <c r="T6" s="330"/>
      <c r="U6" s="330"/>
    </row>
    <row r="7" spans="1:24" ht="15" customHeight="1">
      <c r="A7" s="174" t="s">
        <v>0</v>
      </c>
      <c r="B7" s="451" t="s">
        <v>75</v>
      </c>
      <c r="C7" s="424" t="s">
        <v>70</v>
      </c>
      <c r="D7" s="457" t="s">
        <v>169</v>
      </c>
      <c r="E7" s="453" t="s">
        <v>183</v>
      </c>
      <c r="F7" s="453" t="s">
        <v>76</v>
      </c>
      <c r="G7" s="455" t="s">
        <v>77</v>
      </c>
      <c r="H7" s="444" t="s">
        <v>179</v>
      </c>
      <c r="I7" s="444" t="s">
        <v>182</v>
      </c>
      <c r="J7" s="444" t="s">
        <v>180</v>
      </c>
      <c r="K7" s="446" t="s">
        <v>181</v>
      </c>
      <c r="L7" s="448" t="s">
        <v>62</v>
      </c>
      <c r="M7" s="419"/>
      <c r="N7" s="419"/>
      <c r="O7" s="419"/>
      <c r="P7" s="419"/>
      <c r="Q7" s="419"/>
      <c r="R7" s="420"/>
      <c r="S7" s="444" t="s">
        <v>82</v>
      </c>
      <c r="T7" s="442" t="s">
        <v>21</v>
      </c>
      <c r="U7" s="443"/>
      <c r="V7" s="418" t="s">
        <v>72</v>
      </c>
      <c r="W7" s="430"/>
    </row>
    <row r="8" spans="1:24" ht="93.75" customHeight="1">
      <c r="A8" s="261"/>
      <c r="B8" s="452"/>
      <c r="C8" s="425"/>
      <c r="D8" s="458"/>
      <c r="E8" s="454"/>
      <c r="F8" s="454"/>
      <c r="G8" s="456"/>
      <c r="H8" s="445"/>
      <c r="I8" s="445"/>
      <c r="J8" s="445"/>
      <c r="K8" s="447"/>
      <c r="L8" s="331" t="s">
        <v>63</v>
      </c>
      <c r="M8" s="262" t="s">
        <v>64</v>
      </c>
      <c r="N8" s="262" t="s">
        <v>65</v>
      </c>
      <c r="O8" s="262" t="s">
        <v>66</v>
      </c>
      <c r="P8" s="262" t="s">
        <v>67</v>
      </c>
      <c r="Q8" s="262" t="s">
        <v>68</v>
      </c>
      <c r="R8" s="263" t="s">
        <v>69</v>
      </c>
      <c r="S8" s="445"/>
      <c r="T8" s="278" t="s">
        <v>78</v>
      </c>
      <c r="U8" s="328" t="s">
        <v>79</v>
      </c>
      <c r="V8" s="357" t="s">
        <v>188</v>
      </c>
      <c r="W8" s="358" t="s">
        <v>80</v>
      </c>
    </row>
    <row r="9" spans="1:24">
      <c r="A9" s="134" t="s">
        <v>10</v>
      </c>
      <c r="B9" s="158" t="s">
        <v>59</v>
      </c>
      <c r="C9" s="290">
        <v>10</v>
      </c>
      <c r="D9" s="159" t="s">
        <v>209</v>
      </c>
      <c r="E9" s="159" t="s">
        <v>20</v>
      </c>
      <c r="F9" s="159" t="s">
        <v>5</v>
      </c>
      <c r="G9" s="160"/>
      <c r="H9" s="161">
        <v>40000</v>
      </c>
      <c r="I9" s="162">
        <v>0.1</v>
      </c>
      <c r="J9" s="163">
        <v>698756</v>
      </c>
      <c r="K9" s="271">
        <f>J9/H9</f>
        <v>17.468900000000001</v>
      </c>
      <c r="L9" s="268">
        <f>J9*0.0765</f>
        <v>53454.834000000003</v>
      </c>
      <c r="M9" s="268">
        <f>J9*0.006</f>
        <v>4192.5360000000001</v>
      </c>
      <c r="N9" s="248">
        <f>J9*0.02</f>
        <v>13975.12</v>
      </c>
      <c r="O9" s="248">
        <f>10*659*12</f>
        <v>79080</v>
      </c>
      <c r="P9" s="248"/>
      <c r="Q9" s="248">
        <f>J9*0.01</f>
        <v>6987.56</v>
      </c>
      <c r="R9" s="248">
        <f>150*10</f>
        <v>1500</v>
      </c>
      <c r="S9" s="162">
        <v>0.25</v>
      </c>
      <c r="T9" s="164">
        <v>40</v>
      </c>
      <c r="U9" s="329">
        <v>20</v>
      </c>
      <c r="V9" s="332">
        <v>1</v>
      </c>
      <c r="W9" s="168"/>
      <c r="X9" s="58"/>
    </row>
    <row r="10" spans="1:24">
      <c r="A10" s="128">
        <v>1</v>
      </c>
      <c r="B10" s="23"/>
      <c r="C10" s="46"/>
      <c r="D10" s="60"/>
      <c r="E10" s="60"/>
      <c r="F10" s="60"/>
      <c r="G10" s="22"/>
      <c r="H10" s="2"/>
      <c r="I10" s="1"/>
      <c r="J10" s="3"/>
      <c r="K10" s="272" t="str">
        <f t="shared" ref="K10:K41" si="0">IF(AND(ISNUMBER(H10),ISNUMBER(J10)),J10/H10,"")</f>
        <v/>
      </c>
      <c r="L10" s="269"/>
      <c r="M10" s="249"/>
      <c r="N10" s="249"/>
      <c r="O10" s="249"/>
      <c r="P10" s="249"/>
      <c r="Q10" s="249"/>
      <c r="R10" s="249"/>
      <c r="S10" s="1"/>
      <c r="T10" s="21"/>
      <c r="U10" s="166"/>
      <c r="V10" s="368"/>
      <c r="W10" s="363"/>
      <c r="X10" s="58" t="str">
        <f>IF(AND(SUM(J10,L10:R10)&gt;0,SUM(V10:W10)&lt;&gt;1),"Error: allocation of time does not equal 100%","")</f>
        <v/>
      </c>
    </row>
    <row r="11" spans="1:24">
      <c r="A11" s="128">
        <v>2</v>
      </c>
      <c r="B11" s="23"/>
      <c r="C11" s="46"/>
      <c r="D11" s="60"/>
      <c r="E11" s="60"/>
      <c r="F11" s="60"/>
      <c r="G11" s="22"/>
      <c r="H11" s="2"/>
      <c r="I11" s="1"/>
      <c r="J11" s="3"/>
      <c r="K11" s="272" t="str">
        <f t="shared" si="0"/>
        <v/>
      </c>
      <c r="L11" s="269"/>
      <c r="M11" s="249"/>
      <c r="N11" s="249"/>
      <c r="O11" s="249"/>
      <c r="P11" s="249"/>
      <c r="Q11" s="249"/>
      <c r="R11" s="249"/>
      <c r="S11" s="1"/>
      <c r="T11" s="21"/>
      <c r="U11" s="166"/>
      <c r="V11" s="369"/>
      <c r="W11" s="364"/>
      <c r="X11" s="58" t="str">
        <f t="shared" ref="X11:X58" si="1">IF(AND(SUM(J11,L11:R11)&gt;0,SUM(V11:W11)&lt;&gt;1),"Error: allocation of time does not equal 100%","")</f>
        <v/>
      </c>
    </row>
    <row r="12" spans="1:24">
      <c r="A12" s="128">
        <v>3</v>
      </c>
      <c r="B12" s="23"/>
      <c r="C12" s="46"/>
      <c r="D12" s="60"/>
      <c r="E12" s="60"/>
      <c r="F12" s="60"/>
      <c r="G12" s="22"/>
      <c r="H12" s="2"/>
      <c r="I12" s="1"/>
      <c r="J12" s="3"/>
      <c r="K12" s="272" t="str">
        <f t="shared" si="0"/>
        <v/>
      </c>
      <c r="L12" s="269"/>
      <c r="M12" s="249"/>
      <c r="N12" s="249"/>
      <c r="O12" s="249"/>
      <c r="P12" s="249"/>
      <c r="Q12" s="249"/>
      <c r="R12" s="249"/>
      <c r="S12" s="1"/>
      <c r="T12" s="21"/>
      <c r="U12" s="166"/>
      <c r="V12" s="369"/>
      <c r="W12" s="364"/>
      <c r="X12" s="58" t="str">
        <f t="shared" si="1"/>
        <v/>
      </c>
    </row>
    <row r="13" spans="1:24">
      <c r="A13" s="128">
        <v>4</v>
      </c>
      <c r="B13" s="23"/>
      <c r="C13" s="46"/>
      <c r="D13" s="60"/>
      <c r="E13" s="60"/>
      <c r="F13" s="60"/>
      <c r="G13" s="22"/>
      <c r="H13" s="2"/>
      <c r="I13" s="1"/>
      <c r="J13" s="3"/>
      <c r="K13" s="272" t="str">
        <f t="shared" si="0"/>
        <v/>
      </c>
      <c r="L13" s="269"/>
      <c r="M13" s="249"/>
      <c r="N13" s="249"/>
      <c r="O13" s="249"/>
      <c r="P13" s="249"/>
      <c r="Q13" s="249"/>
      <c r="R13" s="249"/>
      <c r="S13" s="1"/>
      <c r="T13" s="166"/>
      <c r="U13" s="166"/>
      <c r="V13" s="369"/>
      <c r="W13" s="364"/>
      <c r="X13" s="58" t="str">
        <f t="shared" si="1"/>
        <v/>
      </c>
    </row>
    <row r="14" spans="1:24">
      <c r="A14" s="128">
        <v>5</v>
      </c>
      <c r="B14" s="23"/>
      <c r="C14" s="46"/>
      <c r="D14" s="60"/>
      <c r="E14" s="60"/>
      <c r="F14" s="60"/>
      <c r="G14" s="22"/>
      <c r="H14" s="2"/>
      <c r="I14" s="1"/>
      <c r="J14" s="3"/>
      <c r="K14" s="272" t="str">
        <f t="shared" si="0"/>
        <v/>
      </c>
      <c r="L14" s="269"/>
      <c r="M14" s="249"/>
      <c r="N14" s="249"/>
      <c r="O14" s="249"/>
      <c r="P14" s="249"/>
      <c r="Q14" s="249"/>
      <c r="R14" s="249"/>
      <c r="S14" s="1"/>
      <c r="T14" s="166"/>
      <c r="U14" s="166"/>
      <c r="V14" s="369"/>
      <c r="W14" s="364"/>
      <c r="X14" s="58" t="str">
        <f t="shared" si="1"/>
        <v/>
      </c>
    </row>
    <row r="15" spans="1:24">
      <c r="A15" s="128">
        <v>6</v>
      </c>
      <c r="B15" s="23"/>
      <c r="C15" s="46"/>
      <c r="D15" s="60"/>
      <c r="E15" s="60"/>
      <c r="F15" s="60"/>
      <c r="G15" s="22"/>
      <c r="H15" s="2"/>
      <c r="I15" s="1"/>
      <c r="J15" s="3"/>
      <c r="K15" s="272" t="str">
        <f t="shared" si="0"/>
        <v/>
      </c>
      <c r="L15" s="269"/>
      <c r="M15" s="249"/>
      <c r="N15" s="249"/>
      <c r="O15" s="249"/>
      <c r="P15" s="249"/>
      <c r="Q15" s="249"/>
      <c r="R15" s="249"/>
      <c r="S15" s="1"/>
      <c r="T15" s="166"/>
      <c r="U15" s="166"/>
      <c r="V15" s="369"/>
      <c r="W15" s="364"/>
      <c r="X15" s="58" t="str">
        <f t="shared" si="1"/>
        <v/>
      </c>
    </row>
    <row r="16" spans="1:24">
      <c r="A16" s="128">
        <v>7</v>
      </c>
      <c r="B16" s="23"/>
      <c r="C16" s="46"/>
      <c r="D16" s="60"/>
      <c r="E16" s="60"/>
      <c r="F16" s="60"/>
      <c r="G16" s="22"/>
      <c r="H16" s="2"/>
      <c r="I16" s="1"/>
      <c r="J16" s="3"/>
      <c r="K16" s="272" t="str">
        <f t="shared" si="0"/>
        <v/>
      </c>
      <c r="L16" s="269"/>
      <c r="M16" s="249"/>
      <c r="N16" s="249"/>
      <c r="O16" s="249"/>
      <c r="P16" s="249"/>
      <c r="Q16" s="249"/>
      <c r="R16" s="249"/>
      <c r="S16" s="1"/>
      <c r="T16" s="166"/>
      <c r="U16" s="166"/>
      <c r="V16" s="369"/>
      <c r="W16" s="364"/>
      <c r="X16" s="58" t="str">
        <f t="shared" si="1"/>
        <v/>
      </c>
    </row>
    <row r="17" spans="1:24">
      <c r="A17" s="128">
        <v>8</v>
      </c>
      <c r="B17" s="23"/>
      <c r="C17" s="46"/>
      <c r="D17" s="60"/>
      <c r="E17" s="60"/>
      <c r="F17" s="60"/>
      <c r="G17" s="22"/>
      <c r="H17" s="2"/>
      <c r="I17" s="1"/>
      <c r="J17" s="3"/>
      <c r="K17" s="272" t="str">
        <f t="shared" si="0"/>
        <v/>
      </c>
      <c r="L17" s="269"/>
      <c r="M17" s="249"/>
      <c r="N17" s="249"/>
      <c r="O17" s="249"/>
      <c r="P17" s="249"/>
      <c r="Q17" s="249"/>
      <c r="R17" s="249"/>
      <c r="S17" s="1"/>
      <c r="T17" s="166"/>
      <c r="U17" s="166"/>
      <c r="V17" s="369"/>
      <c r="W17" s="364"/>
      <c r="X17" s="58" t="str">
        <f t="shared" si="1"/>
        <v/>
      </c>
    </row>
    <row r="18" spans="1:24">
      <c r="A18" s="128">
        <v>9</v>
      </c>
      <c r="B18" s="23"/>
      <c r="C18" s="46"/>
      <c r="D18" s="60"/>
      <c r="E18" s="60"/>
      <c r="F18" s="60"/>
      <c r="G18" s="22"/>
      <c r="H18" s="2"/>
      <c r="I18" s="1"/>
      <c r="J18" s="3"/>
      <c r="K18" s="272" t="str">
        <f t="shared" si="0"/>
        <v/>
      </c>
      <c r="L18" s="269"/>
      <c r="M18" s="249"/>
      <c r="N18" s="249"/>
      <c r="O18" s="249"/>
      <c r="P18" s="249"/>
      <c r="Q18" s="249"/>
      <c r="R18" s="249"/>
      <c r="S18" s="1"/>
      <c r="T18" s="166"/>
      <c r="U18" s="166"/>
      <c r="V18" s="369"/>
      <c r="W18" s="364"/>
      <c r="X18" s="58" t="str">
        <f t="shared" si="1"/>
        <v/>
      </c>
    </row>
    <row r="19" spans="1:24">
      <c r="A19" s="128">
        <v>10</v>
      </c>
      <c r="B19" s="23"/>
      <c r="C19" s="46"/>
      <c r="D19" s="60"/>
      <c r="E19" s="60"/>
      <c r="F19" s="60"/>
      <c r="G19" s="22"/>
      <c r="H19" s="2"/>
      <c r="I19" s="1"/>
      <c r="J19" s="3"/>
      <c r="K19" s="272" t="str">
        <f t="shared" si="0"/>
        <v/>
      </c>
      <c r="L19" s="269"/>
      <c r="M19" s="249"/>
      <c r="N19" s="249"/>
      <c r="O19" s="249"/>
      <c r="P19" s="249"/>
      <c r="Q19" s="249"/>
      <c r="R19" s="249"/>
      <c r="S19" s="1"/>
      <c r="T19" s="166"/>
      <c r="U19" s="166"/>
      <c r="V19" s="369"/>
      <c r="W19" s="364"/>
      <c r="X19" s="58" t="str">
        <f t="shared" si="1"/>
        <v/>
      </c>
    </row>
    <row r="20" spans="1:24">
      <c r="A20" s="128">
        <v>11</v>
      </c>
      <c r="B20" s="23"/>
      <c r="C20" s="46"/>
      <c r="D20" s="60"/>
      <c r="E20" s="60"/>
      <c r="F20" s="60"/>
      <c r="G20" s="22"/>
      <c r="H20" s="2"/>
      <c r="I20" s="1"/>
      <c r="J20" s="3"/>
      <c r="K20" s="272" t="str">
        <f t="shared" si="0"/>
        <v/>
      </c>
      <c r="L20" s="269"/>
      <c r="M20" s="249"/>
      <c r="N20" s="249"/>
      <c r="O20" s="249"/>
      <c r="P20" s="249"/>
      <c r="Q20" s="249"/>
      <c r="R20" s="249"/>
      <c r="S20" s="1"/>
      <c r="T20" s="166"/>
      <c r="U20" s="166"/>
      <c r="V20" s="369"/>
      <c r="W20" s="364"/>
      <c r="X20" s="58" t="str">
        <f t="shared" si="1"/>
        <v/>
      </c>
    </row>
    <row r="21" spans="1:24">
      <c r="A21" s="128">
        <v>12</v>
      </c>
      <c r="B21" s="23"/>
      <c r="C21" s="46"/>
      <c r="D21" s="60"/>
      <c r="E21" s="60"/>
      <c r="F21" s="60"/>
      <c r="G21" s="22"/>
      <c r="H21" s="2"/>
      <c r="I21" s="1"/>
      <c r="J21" s="3"/>
      <c r="K21" s="272" t="str">
        <f t="shared" si="0"/>
        <v/>
      </c>
      <c r="L21" s="269"/>
      <c r="M21" s="249"/>
      <c r="N21" s="249"/>
      <c r="O21" s="249"/>
      <c r="P21" s="249"/>
      <c r="Q21" s="249"/>
      <c r="R21" s="249"/>
      <c r="S21" s="1"/>
      <c r="T21" s="166"/>
      <c r="U21" s="166"/>
      <c r="V21" s="369"/>
      <c r="W21" s="364"/>
      <c r="X21" s="58" t="str">
        <f t="shared" si="1"/>
        <v/>
      </c>
    </row>
    <row r="22" spans="1:24">
      <c r="A22" s="128">
        <v>13</v>
      </c>
      <c r="B22" s="23"/>
      <c r="C22" s="46"/>
      <c r="D22" s="60"/>
      <c r="E22" s="60"/>
      <c r="F22" s="60"/>
      <c r="G22" s="22"/>
      <c r="H22" s="2"/>
      <c r="I22" s="1"/>
      <c r="J22" s="3"/>
      <c r="K22" s="272" t="str">
        <f t="shared" si="0"/>
        <v/>
      </c>
      <c r="L22" s="269"/>
      <c r="M22" s="249"/>
      <c r="N22" s="249"/>
      <c r="O22" s="249"/>
      <c r="P22" s="249"/>
      <c r="Q22" s="249"/>
      <c r="R22" s="249"/>
      <c r="S22" s="1"/>
      <c r="T22" s="166"/>
      <c r="U22" s="166"/>
      <c r="V22" s="369"/>
      <c r="W22" s="364"/>
      <c r="X22" s="58" t="str">
        <f t="shared" si="1"/>
        <v/>
      </c>
    </row>
    <row r="23" spans="1:24">
      <c r="A23" s="128">
        <v>14</v>
      </c>
      <c r="B23" s="23"/>
      <c r="C23" s="46"/>
      <c r="D23" s="60"/>
      <c r="E23" s="60"/>
      <c r="F23" s="60"/>
      <c r="G23" s="22"/>
      <c r="H23" s="2"/>
      <c r="I23" s="1"/>
      <c r="J23" s="3"/>
      <c r="K23" s="272" t="str">
        <f t="shared" si="0"/>
        <v/>
      </c>
      <c r="L23" s="269"/>
      <c r="M23" s="249"/>
      <c r="N23" s="249"/>
      <c r="O23" s="249"/>
      <c r="P23" s="249"/>
      <c r="Q23" s="249"/>
      <c r="R23" s="249"/>
      <c r="S23" s="1"/>
      <c r="T23" s="166"/>
      <c r="U23" s="166"/>
      <c r="V23" s="369"/>
      <c r="W23" s="364"/>
      <c r="X23" s="58" t="str">
        <f t="shared" si="1"/>
        <v/>
      </c>
    </row>
    <row r="24" spans="1:24">
      <c r="A24" s="128">
        <v>15</v>
      </c>
      <c r="B24" s="23"/>
      <c r="C24" s="46"/>
      <c r="D24" s="60"/>
      <c r="E24" s="60"/>
      <c r="F24" s="60"/>
      <c r="G24" s="22"/>
      <c r="H24" s="2"/>
      <c r="I24" s="1"/>
      <c r="J24" s="3"/>
      <c r="K24" s="272" t="str">
        <f t="shared" si="0"/>
        <v/>
      </c>
      <c r="L24" s="269"/>
      <c r="M24" s="249"/>
      <c r="N24" s="249"/>
      <c r="O24" s="249"/>
      <c r="P24" s="249"/>
      <c r="Q24" s="249"/>
      <c r="R24" s="249"/>
      <c r="S24" s="1"/>
      <c r="T24" s="166"/>
      <c r="U24" s="166"/>
      <c r="V24" s="369"/>
      <c r="W24" s="364"/>
      <c r="X24" s="58" t="str">
        <f t="shared" si="1"/>
        <v/>
      </c>
    </row>
    <row r="25" spans="1:24">
      <c r="A25" s="128">
        <v>16</v>
      </c>
      <c r="B25" s="23"/>
      <c r="C25" s="46"/>
      <c r="D25" s="60"/>
      <c r="E25" s="60"/>
      <c r="F25" s="60"/>
      <c r="G25" s="22"/>
      <c r="H25" s="2"/>
      <c r="I25" s="1"/>
      <c r="J25" s="3"/>
      <c r="K25" s="272" t="str">
        <f t="shared" si="0"/>
        <v/>
      </c>
      <c r="L25" s="269"/>
      <c r="M25" s="249"/>
      <c r="N25" s="249"/>
      <c r="O25" s="249"/>
      <c r="P25" s="249"/>
      <c r="Q25" s="249"/>
      <c r="R25" s="249"/>
      <c r="S25" s="1"/>
      <c r="T25" s="166"/>
      <c r="U25" s="166"/>
      <c r="V25" s="369"/>
      <c r="W25" s="364"/>
      <c r="X25" s="58" t="str">
        <f t="shared" si="1"/>
        <v/>
      </c>
    </row>
    <row r="26" spans="1:24">
      <c r="A26" s="128">
        <v>17</v>
      </c>
      <c r="B26" s="23"/>
      <c r="C26" s="46"/>
      <c r="D26" s="60"/>
      <c r="E26" s="60"/>
      <c r="F26" s="60"/>
      <c r="G26" s="22"/>
      <c r="H26" s="2"/>
      <c r="I26" s="1"/>
      <c r="J26" s="3"/>
      <c r="K26" s="272" t="str">
        <f t="shared" si="0"/>
        <v/>
      </c>
      <c r="L26" s="269"/>
      <c r="M26" s="249"/>
      <c r="N26" s="249"/>
      <c r="O26" s="249"/>
      <c r="P26" s="249"/>
      <c r="Q26" s="249"/>
      <c r="R26" s="249"/>
      <c r="S26" s="1"/>
      <c r="T26" s="166"/>
      <c r="U26" s="166"/>
      <c r="V26" s="369"/>
      <c r="W26" s="364"/>
      <c r="X26" s="58" t="str">
        <f t="shared" si="1"/>
        <v/>
      </c>
    </row>
    <row r="27" spans="1:24">
      <c r="A27" s="128">
        <v>18</v>
      </c>
      <c r="B27" s="23"/>
      <c r="C27" s="46"/>
      <c r="D27" s="60"/>
      <c r="E27" s="60"/>
      <c r="F27" s="60"/>
      <c r="G27" s="22"/>
      <c r="H27" s="2"/>
      <c r="I27" s="1"/>
      <c r="J27" s="3"/>
      <c r="K27" s="272" t="str">
        <f t="shared" si="0"/>
        <v/>
      </c>
      <c r="L27" s="269"/>
      <c r="M27" s="249"/>
      <c r="N27" s="249"/>
      <c r="O27" s="249"/>
      <c r="P27" s="249"/>
      <c r="Q27" s="249"/>
      <c r="R27" s="249"/>
      <c r="S27" s="1"/>
      <c r="T27" s="166"/>
      <c r="U27" s="166"/>
      <c r="V27" s="369"/>
      <c r="W27" s="364"/>
      <c r="X27" s="58" t="str">
        <f t="shared" si="1"/>
        <v/>
      </c>
    </row>
    <row r="28" spans="1:24">
      <c r="A28" s="128">
        <v>19</v>
      </c>
      <c r="B28" s="23"/>
      <c r="C28" s="46"/>
      <c r="D28" s="60"/>
      <c r="E28" s="60"/>
      <c r="F28" s="60"/>
      <c r="G28" s="22"/>
      <c r="H28" s="2"/>
      <c r="I28" s="1"/>
      <c r="J28" s="3"/>
      <c r="K28" s="272" t="str">
        <f t="shared" si="0"/>
        <v/>
      </c>
      <c r="L28" s="269"/>
      <c r="M28" s="249"/>
      <c r="N28" s="249"/>
      <c r="O28" s="249"/>
      <c r="P28" s="249"/>
      <c r="Q28" s="249"/>
      <c r="R28" s="249"/>
      <c r="S28" s="1"/>
      <c r="T28" s="166"/>
      <c r="U28" s="166"/>
      <c r="V28" s="369"/>
      <c r="W28" s="364"/>
      <c r="X28" s="58" t="str">
        <f t="shared" si="1"/>
        <v/>
      </c>
    </row>
    <row r="29" spans="1:24">
      <c r="A29" s="128">
        <v>20</v>
      </c>
      <c r="B29" s="23"/>
      <c r="C29" s="46"/>
      <c r="D29" s="60"/>
      <c r="E29" s="60"/>
      <c r="F29" s="60"/>
      <c r="G29" s="22"/>
      <c r="H29" s="2"/>
      <c r="I29" s="1"/>
      <c r="J29" s="3"/>
      <c r="K29" s="272" t="str">
        <f t="shared" si="0"/>
        <v/>
      </c>
      <c r="L29" s="269"/>
      <c r="M29" s="249"/>
      <c r="N29" s="249"/>
      <c r="O29" s="249"/>
      <c r="P29" s="249"/>
      <c r="Q29" s="249"/>
      <c r="R29" s="249"/>
      <c r="S29" s="1"/>
      <c r="T29" s="166"/>
      <c r="U29" s="166"/>
      <c r="V29" s="369"/>
      <c r="W29" s="364"/>
      <c r="X29" s="58" t="str">
        <f t="shared" si="1"/>
        <v/>
      </c>
    </row>
    <row r="30" spans="1:24">
      <c r="A30" s="128">
        <v>21</v>
      </c>
      <c r="B30" s="23"/>
      <c r="C30" s="46"/>
      <c r="D30" s="60"/>
      <c r="E30" s="60"/>
      <c r="F30" s="60"/>
      <c r="G30" s="22"/>
      <c r="H30" s="2"/>
      <c r="I30" s="1"/>
      <c r="J30" s="3"/>
      <c r="K30" s="272" t="str">
        <f t="shared" si="0"/>
        <v/>
      </c>
      <c r="L30" s="269"/>
      <c r="M30" s="249"/>
      <c r="N30" s="249"/>
      <c r="O30" s="249"/>
      <c r="P30" s="249"/>
      <c r="Q30" s="249"/>
      <c r="R30" s="249"/>
      <c r="S30" s="1"/>
      <c r="T30" s="166"/>
      <c r="U30" s="166"/>
      <c r="V30" s="369"/>
      <c r="W30" s="364"/>
      <c r="X30" s="58" t="str">
        <f t="shared" si="1"/>
        <v/>
      </c>
    </row>
    <row r="31" spans="1:24">
      <c r="A31" s="128">
        <v>22</v>
      </c>
      <c r="B31" s="23"/>
      <c r="C31" s="46"/>
      <c r="D31" s="60"/>
      <c r="E31" s="60"/>
      <c r="F31" s="60"/>
      <c r="G31" s="22"/>
      <c r="H31" s="2"/>
      <c r="I31" s="1"/>
      <c r="J31" s="3"/>
      <c r="K31" s="272" t="str">
        <f t="shared" si="0"/>
        <v/>
      </c>
      <c r="L31" s="269"/>
      <c r="M31" s="249"/>
      <c r="N31" s="249"/>
      <c r="O31" s="249"/>
      <c r="P31" s="249"/>
      <c r="Q31" s="249"/>
      <c r="R31" s="249"/>
      <c r="S31" s="1"/>
      <c r="T31" s="166"/>
      <c r="U31" s="166"/>
      <c r="V31" s="369"/>
      <c r="W31" s="364"/>
      <c r="X31" s="58" t="str">
        <f t="shared" si="1"/>
        <v/>
      </c>
    </row>
    <row r="32" spans="1:24">
      <c r="A32" s="128">
        <v>23</v>
      </c>
      <c r="B32" s="23"/>
      <c r="C32" s="214"/>
      <c r="D32" s="60"/>
      <c r="E32" s="60"/>
      <c r="F32" s="60"/>
      <c r="G32" s="22"/>
      <c r="H32" s="2"/>
      <c r="I32" s="1"/>
      <c r="J32" s="3"/>
      <c r="K32" s="272" t="str">
        <f t="shared" si="0"/>
        <v/>
      </c>
      <c r="L32" s="269"/>
      <c r="M32" s="249"/>
      <c r="N32" s="249"/>
      <c r="O32" s="249"/>
      <c r="P32" s="249"/>
      <c r="Q32" s="249"/>
      <c r="R32" s="249"/>
      <c r="S32" s="1"/>
      <c r="T32" s="166"/>
      <c r="U32" s="166"/>
      <c r="V32" s="369"/>
      <c r="W32" s="364"/>
      <c r="X32" s="58" t="str">
        <f t="shared" si="1"/>
        <v/>
      </c>
    </row>
    <row r="33" spans="1:24">
      <c r="A33" s="131">
        <v>24</v>
      </c>
      <c r="B33" s="53"/>
      <c r="C33" s="267"/>
      <c r="D33" s="61"/>
      <c r="E33" s="61"/>
      <c r="F33" s="61"/>
      <c r="G33" s="54"/>
      <c r="H33" s="4"/>
      <c r="I33" s="55"/>
      <c r="J33" s="56"/>
      <c r="K33" s="273" t="str">
        <f t="shared" si="0"/>
        <v/>
      </c>
      <c r="L33" s="270"/>
      <c r="M33" s="260"/>
      <c r="N33" s="260"/>
      <c r="O33" s="260"/>
      <c r="P33" s="260"/>
      <c r="Q33" s="260"/>
      <c r="R33" s="260"/>
      <c r="S33" s="55"/>
      <c r="T33" s="167"/>
      <c r="U33" s="167"/>
      <c r="V33" s="370"/>
      <c r="W33" s="365"/>
      <c r="X33" s="58" t="str">
        <f t="shared" si="1"/>
        <v/>
      </c>
    </row>
    <row r="34" spans="1:24">
      <c r="A34" s="134">
        <v>25</v>
      </c>
      <c r="B34" s="253"/>
      <c r="C34" s="46"/>
      <c r="D34" s="254"/>
      <c r="E34" s="254"/>
      <c r="F34" s="254"/>
      <c r="G34" s="255"/>
      <c r="H34" s="256"/>
      <c r="I34" s="257"/>
      <c r="J34" s="258"/>
      <c r="K34" s="274" t="str">
        <f t="shared" si="0"/>
        <v/>
      </c>
      <c r="L34" s="269"/>
      <c r="M34" s="249"/>
      <c r="N34" s="249"/>
      <c r="O34" s="249"/>
      <c r="P34" s="249"/>
      <c r="Q34" s="249"/>
      <c r="R34" s="249"/>
      <c r="S34" s="257"/>
      <c r="T34" s="259"/>
      <c r="U34" s="259"/>
      <c r="V34" s="371"/>
      <c r="W34" s="366"/>
      <c r="X34" s="58" t="str">
        <f t="shared" si="1"/>
        <v/>
      </c>
    </row>
    <row r="35" spans="1:24">
      <c r="A35" s="128">
        <v>26</v>
      </c>
      <c r="B35" s="23"/>
      <c r="C35" s="46"/>
      <c r="D35" s="60"/>
      <c r="E35" s="60"/>
      <c r="F35" s="60"/>
      <c r="G35" s="22"/>
      <c r="H35" s="2"/>
      <c r="I35" s="1"/>
      <c r="J35" s="3"/>
      <c r="K35" s="272" t="str">
        <f t="shared" si="0"/>
        <v/>
      </c>
      <c r="L35" s="269"/>
      <c r="M35" s="249"/>
      <c r="N35" s="249"/>
      <c r="O35" s="249"/>
      <c r="P35" s="249"/>
      <c r="Q35" s="249"/>
      <c r="R35" s="249"/>
      <c r="S35" s="1"/>
      <c r="T35" s="166"/>
      <c r="U35" s="166"/>
      <c r="V35" s="369"/>
      <c r="W35" s="364"/>
      <c r="X35" s="58" t="str">
        <f t="shared" si="1"/>
        <v/>
      </c>
    </row>
    <row r="36" spans="1:24">
      <c r="A36" s="128">
        <v>27</v>
      </c>
      <c r="B36" s="23"/>
      <c r="C36" s="46"/>
      <c r="D36" s="60"/>
      <c r="E36" s="60"/>
      <c r="F36" s="60"/>
      <c r="G36" s="22"/>
      <c r="H36" s="2"/>
      <c r="I36" s="1"/>
      <c r="J36" s="3"/>
      <c r="K36" s="272" t="str">
        <f t="shared" si="0"/>
        <v/>
      </c>
      <c r="L36" s="269"/>
      <c r="M36" s="249"/>
      <c r="N36" s="249"/>
      <c r="O36" s="249"/>
      <c r="P36" s="249"/>
      <c r="Q36" s="249"/>
      <c r="R36" s="249"/>
      <c r="S36" s="1"/>
      <c r="T36" s="166"/>
      <c r="U36" s="166"/>
      <c r="V36" s="369"/>
      <c r="W36" s="364"/>
      <c r="X36" s="58" t="str">
        <f t="shared" si="1"/>
        <v/>
      </c>
    </row>
    <row r="37" spans="1:24">
      <c r="A37" s="128">
        <v>28</v>
      </c>
      <c r="B37" s="23"/>
      <c r="C37" s="46"/>
      <c r="D37" s="60"/>
      <c r="E37" s="60"/>
      <c r="F37" s="60"/>
      <c r="G37" s="22"/>
      <c r="H37" s="2"/>
      <c r="I37" s="1"/>
      <c r="J37" s="3"/>
      <c r="K37" s="272" t="str">
        <f t="shared" si="0"/>
        <v/>
      </c>
      <c r="L37" s="269"/>
      <c r="M37" s="249"/>
      <c r="N37" s="249"/>
      <c r="O37" s="249"/>
      <c r="P37" s="249"/>
      <c r="Q37" s="249"/>
      <c r="R37" s="249"/>
      <c r="S37" s="1"/>
      <c r="T37" s="166"/>
      <c r="U37" s="166"/>
      <c r="V37" s="369"/>
      <c r="W37" s="364"/>
      <c r="X37" s="58" t="str">
        <f t="shared" si="1"/>
        <v/>
      </c>
    </row>
    <row r="38" spans="1:24">
      <c r="A38" s="128">
        <v>29</v>
      </c>
      <c r="B38" s="23"/>
      <c r="C38" s="46"/>
      <c r="D38" s="60"/>
      <c r="E38" s="60"/>
      <c r="F38" s="60"/>
      <c r="G38" s="22"/>
      <c r="H38" s="2"/>
      <c r="I38" s="1"/>
      <c r="J38" s="3"/>
      <c r="K38" s="272" t="str">
        <f t="shared" si="0"/>
        <v/>
      </c>
      <c r="L38" s="269"/>
      <c r="M38" s="249"/>
      <c r="N38" s="249"/>
      <c r="O38" s="249"/>
      <c r="P38" s="249"/>
      <c r="Q38" s="249"/>
      <c r="R38" s="249"/>
      <c r="S38" s="1"/>
      <c r="T38" s="166"/>
      <c r="U38" s="166"/>
      <c r="V38" s="369"/>
      <c r="W38" s="364"/>
      <c r="X38" s="58" t="str">
        <f t="shared" si="1"/>
        <v/>
      </c>
    </row>
    <row r="39" spans="1:24">
      <c r="A39" s="128">
        <v>30</v>
      </c>
      <c r="B39" s="23"/>
      <c r="C39" s="46"/>
      <c r="D39" s="60"/>
      <c r="E39" s="60"/>
      <c r="F39" s="60"/>
      <c r="G39" s="22"/>
      <c r="H39" s="2"/>
      <c r="I39" s="1"/>
      <c r="J39" s="3"/>
      <c r="K39" s="272" t="str">
        <f t="shared" si="0"/>
        <v/>
      </c>
      <c r="L39" s="269"/>
      <c r="M39" s="249"/>
      <c r="N39" s="249"/>
      <c r="O39" s="249"/>
      <c r="P39" s="249"/>
      <c r="Q39" s="249"/>
      <c r="R39" s="249"/>
      <c r="S39" s="1"/>
      <c r="T39" s="166"/>
      <c r="U39" s="166"/>
      <c r="V39" s="372"/>
      <c r="W39" s="367"/>
      <c r="X39" s="58" t="str">
        <f t="shared" si="1"/>
        <v/>
      </c>
    </row>
    <row r="40" spans="1:24">
      <c r="A40" s="128">
        <v>31</v>
      </c>
      <c r="B40" s="23"/>
      <c r="C40" s="46"/>
      <c r="D40" s="60"/>
      <c r="E40" s="60"/>
      <c r="F40" s="60"/>
      <c r="G40" s="22"/>
      <c r="H40" s="2"/>
      <c r="I40" s="1"/>
      <c r="J40" s="3"/>
      <c r="K40" s="272" t="str">
        <f t="shared" si="0"/>
        <v/>
      </c>
      <c r="L40" s="269"/>
      <c r="M40" s="249"/>
      <c r="N40" s="249"/>
      <c r="O40" s="249"/>
      <c r="P40" s="249"/>
      <c r="Q40" s="249"/>
      <c r="R40" s="249"/>
      <c r="S40" s="1"/>
      <c r="T40" s="166"/>
      <c r="U40" s="166"/>
      <c r="V40" s="369"/>
      <c r="W40" s="364"/>
      <c r="X40" s="58" t="str">
        <f t="shared" si="1"/>
        <v/>
      </c>
    </row>
    <row r="41" spans="1:24">
      <c r="A41" s="128">
        <v>32</v>
      </c>
      <c r="B41" s="23"/>
      <c r="C41" s="46"/>
      <c r="D41" s="60"/>
      <c r="E41" s="60"/>
      <c r="F41" s="60"/>
      <c r="G41" s="22"/>
      <c r="H41" s="2"/>
      <c r="I41" s="1"/>
      <c r="J41" s="3"/>
      <c r="K41" s="272" t="str">
        <f t="shared" si="0"/>
        <v/>
      </c>
      <c r="L41" s="269"/>
      <c r="M41" s="249"/>
      <c r="N41" s="249"/>
      <c r="O41" s="249"/>
      <c r="P41" s="249"/>
      <c r="Q41" s="249"/>
      <c r="R41" s="249"/>
      <c r="S41" s="1"/>
      <c r="T41" s="166"/>
      <c r="U41" s="166"/>
      <c r="V41" s="369"/>
      <c r="W41" s="364"/>
      <c r="X41" s="58" t="str">
        <f t="shared" si="1"/>
        <v/>
      </c>
    </row>
    <row r="42" spans="1:24">
      <c r="A42" s="128">
        <v>33</v>
      </c>
      <c r="B42" s="23"/>
      <c r="C42" s="46"/>
      <c r="D42" s="60"/>
      <c r="E42" s="60"/>
      <c r="F42" s="60"/>
      <c r="G42" s="22"/>
      <c r="H42" s="2"/>
      <c r="I42" s="1"/>
      <c r="J42" s="3"/>
      <c r="K42" s="272" t="str">
        <f t="shared" ref="K42:K58" si="2">IF(AND(ISNUMBER(H42),ISNUMBER(J42)),J42/H42,"")</f>
        <v/>
      </c>
      <c r="L42" s="269"/>
      <c r="M42" s="249"/>
      <c r="N42" s="249"/>
      <c r="O42" s="249"/>
      <c r="P42" s="249"/>
      <c r="Q42" s="249"/>
      <c r="R42" s="249"/>
      <c r="S42" s="1"/>
      <c r="T42" s="166"/>
      <c r="U42" s="166"/>
      <c r="V42" s="369"/>
      <c r="W42" s="364"/>
      <c r="X42" s="58" t="str">
        <f t="shared" si="1"/>
        <v/>
      </c>
    </row>
    <row r="43" spans="1:24">
      <c r="A43" s="128">
        <v>34</v>
      </c>
      <c r="B43" s="23"/>
      <c r="C43" s="46"/>
      <c r="D43" s="60"/>
      <c r="E43" s="60"/>
      <c r="F43" s="60"/>
      <c r="G43" s="22"/>
      <c r="H43" s="2"/>
      <c r="I43" s="1"/>
      <c r="J43" s="3"/>
      <c r="K43" s="272" t="str">
        <f t="shared" si="2"/>
        <v/>
      </c>
      <c r="L43" s="269"/>
      <c r="M43" s="249"/>
      <c r="N43" s="249"/>
      <c r="O43" s="249"/>
      <c r="P43" s="249"/>
      <c r="Q43" s="249"/>
      <c r="R43" s="249"/>
      <c r="S43" s="1"/>
      <c r="T43" s="166"/>
      <c r="U43" s="166"/>
      <c r="V43" s="369"/>
      <c r="W43" s="364"/>
      <c r="X43" s="58" t="str">
        <f t="shared" si="1"/>
        <v/>
      </c>
    </row>
    <row r="44" spans="1:24">
      <c r="A44" s="128">
        <v>35</v>
      </c>
      <c r="B44" s="23"/>
      <c r="C44" s="46"/>
      <c r="D44" s="60"/>
      <c r="E44" s="60"/>
      <c r="F44" s="60"/>
      <c r="G44" s="22"/>
      <c r="H44" s="2"/>
      <c r="I44" s="1"/>
      <c r="J44" s="3"/>
      <c r="K44" s="272" t="str">
        <f t="shared" si="2"/>
        <v/>
      </c>
      <c r="L44" s="269"/>
      <c r="M44" s="249"/>
      <c r="N44" s="249"/>
      <c r="O44" s="249"/>
      <c r="P44" s="249"/>
      <c r="Q44" s="249"/>
      <c r="R44" s="249"/>
      <c r="S44" s="1"/>
      <c r="T44" s="166"/>
      <c r="U44" s="166"/>
      <c r="V44" s="369"/>
      <c r="W44" s="364"/>
      <c r="X44" s="58" t="str">
        <f t="shared" si="1"/>
        <v/>
      </c>
    </row>
    <row r="45" spans="1:24">
      <c r="A45" s="128">
        <v>36</v>
      </c>
      <c r="B45" s="23"/>
      <c r="C45" s="46"/>
      <c r="D45" s="60"/>
      <c r="E45" s="60"/>
      <c r="F45" s="60"/>
      <c r="G45" s="22"/>
      <c r="H45" s="2"/>
      <c r="I45" s="1"/>
      <c r="J45" s="3"/>
      <c r="K45" s="272" t="str">
        <f t="shared" si="2"/>
        <v/>
      </c>
      <c r="L45" s="269"/>
      <c r="M45" s="249"/>
      <c r="N45" s="249"/>
      <c r="O45" s="249"/>
      <c r="P45" s="249"/>
      <c r="Q45" s="249"/>
      <c r="R45" s="249"/>
      <c r="S45" s="1"/>
      <c r="T45" s="166"/>
      <c r="U45" s="166"/>
      <c r="V45" s="369"/>
      <c r="W45" s="364"/>
      <c r="X45" s="58" t="str">
        <f t="shared" si="1"/>
        <v/>
      </c>
    </row>
    <row r="46" spans="1:24">
      <c r="A46" s="128">
        <v>37</v>
      </c>
      <c r="B46" s="23"/>
      <c r="C46" s="46"/>
      <c r="D46" s="60"/>
      <c r="E46" s="60"/>
      <c r="F46" s="60"/>
      <c r="G46" s="22"/>
      <c r="H46" s="2"/>
      <c r="I46" s="1"/>
      <c r="J46" s="3"/>
      <c r="K46" s="272" t="str">
        <f t="shared" si="2"/>
        <v/>
      </c>
      <c r="L46" s="269"/>
      <c r="M46" s="249"/>
      <c r="N46" s="249"/>
      <c r="O46" s="249"/>
      <c r="P46" s="249"/>
      <c r="Q46" s="249"/>
      <c r="R46" s="249"/>
      <c r="S46" s="1"/>
      <c r="T46" s="166"/>
      <c r="U46" s="166"/>
      <c r="V46" s="369"/>
      <c r="W46" s="364"/>
      <c r="X46" s="58" t="str">
        <f t="shared" si="1"/>
        <v/>
      </c>
    </row>
    <row r="47" spans="1:24">
      <c r="A47" s="128">
        <v>38</v>
      </c>
      <c r="B47" s="23"/>
      <c r="C47" s="46"/>
      <c r="D47" s="60"/>
      <c r="E47" s="60"/>
      <c r="F47" s="60"/>
      <c r="G47" s="22"/>
      <c r="H47" s="2"/>
      <c r="I47" s="1"/>
      <c r="J47" s="3"/>
      <c r="K47" s="272" t="str">
        <f t="shared" si="2"/>
        <v/>
      </c>
      <c r="L47" s="269"/>
      <c r="M47" s="249"/>
      <c r="N47" s="249"/>
      <c r="O47" s="249"/>
      <c r="P47" s="249"/>
      <c r="Q47" s="249"/>
      <c r="R47" s="249"/>
      <c r="S47" s="1"/>
      <c r="T47" s="166"/>
      <c r="U47" s="166"/>
      <c r="V47" s="369"/>
      <c r="W47" s="364"/>
      <c r="X47" s="58" t="str">
        <f t="shared" si="1"/>
        <v/>
      </c>
    </row>
    <row r="48" spans="1:24">
      <c r="A48" s="128">
        <v>39</v>
      </c>
      <c r="B48" s="23"/>
      <c r="C48" s="46"/>
      <c r="D48" s="60"/>
      <c r="E48" s="60"/>
      <c r="F48" s="60"/>
      <c r="G48" s="22"/>
      <c r="H48" s="2"/>
      <c r="I48" s="1"/>
      <c r="J48" s="3"/>
      <c r="K48" s="272" t="str">
        <f t="shared" si="2"/>
        <v/>
      </c>
      <c r="L48" s="269"/>
      <c r="M48" s="249"/>
      <c r="N48" s="249"/>
      <c r="O48" s="249"/>
      <c r="P48" s="249"/>
      <c r="Q48" s="249"/>
      <c r="R48" s="249"/>
      <c r="S48" s="1"/>
      <c r="T48" s="166"/>
      <c r="U48" s="166"/>
      <c r="V48" s="369"/>
      <c r="W48" s="364"/>
      <c r="X48" s="58" t="str">
        <f t="shared" si="1"/>
        <v/>
      </c>
    </row>
    <row r="49" spans="1:24">
      <c r="A49" s="128">
        <v>40</v>
      </c>
      <c r="B49" s="23"/>
      <c r="C49" s="46"/>
      <c r="D49" s="60"/>
      <c r="E49" s="60"/>
      <c r="F49" s="60"/>
      <c r="G49" s="22"/>
      <c r="H49" s="2"/>
      <c r="I49" s="1"/>
      <c r="J49" s="3"/>
      <c r="K49" s="272" t="str">
        <f t="shared" si="2"/>
        <v/>
      </c>
      <c r="L49" s="269"/>
      <c r="M49" s="249"/>
      <c r="N49" s="249"/>
      <c r="O49" s="249"/>
      <c r="P49" s="249"/>
      <c r="Q49" s="249"/>
      <c r="R49" s="249"/>
      <c r="S49" s="1"/>
      <c r="T49" s="166"/>
      <c r="U49" s="166"/>
      <c r="V49" s="369"/>
      <c r="W49" s="364"/>
      <c r="X49" s="58" t="str">
        <f t="shared" si="1"/>
        <v/>
      </c>
    </row>
    <row r="50" spans="1:24">
      <c r="A50" s="128">
        <v>41</v>
      </c>
      <c r="B50" s="23"/>
      <c r="C50" s="46"/>
      <c r="D50" s="60"/>
      <c r="E50" s="60"/>
      <c r="F50" s="60"/>
      <c r="G50" s="22"/>
      <c r="H50" s="2"/>
      <c r="I50" s="1"/>
      <c r="J50" s="3"/>
      <c r="K50" s="272" t="str">
        <f t="shared" si="2"/>
        <v/>
      </c>
      <c r="L50" s="269"/>
      <c r="M50" s="249"/>
      <c r="N50" s="249"/>
      <c r="O50" s="249"/>
      <c r="P50" s="249"/>
      <c r="Q50" s="249"/>
      <c r="R50" s="249"/>
      <c r="S50" s="1"/>
      <c r="T50" s="166"/>
      <c r="U50" s="166"/>
      <c r="V50" s="369"/>
      <c r="W50" s="364"/>
      <c r="X50" s="58" t="str">
        <f t="shared" si="1"/>
        <v/>
      </c>
    </row>
    <row r="51" spans="1:24">
      <c r="A51" s="128">
        <v>42</v>
      </c>
      <c r="B51" s="23"/>
      <c r="C51" s="46"/>
      <c r="D51" s="60"/>
      <c r="E51" s="60"/>
      <c r="F51" s="60"/>
      <c r="G51" s="22"/>
      <c r="H51" s="2"/>
      <c r="I51" s="1"/>
      <c r="J51" s="3"/>
      <c r="K51" s="272" t="str">
        <f t="shared" si="2"/>
        <v/>
      </c>
      <c r="L51" s="269"/>
      <c r="M51" s="249"/>
      <c r="N51" s="249"/>
      <c r="O51" s="249"/>
      <c r="P51" s="249"/>
      <c r="Q51" s="249"/>
      <c r="R51" s="249"/>
      <c r="S51" s="1"/>
      <c r="T51" s="166"/>
      <c r="U51" s="166"/>
      <c r="V51" s="369"/>
      <c r="W51" s="364"/>
      <c r="X51" s="58" t="str">
        <f t="shared" si="1"/>
        <v/>
      </c>
    </row>
    <row r="52" spans="1:24">
      <c r="A52" s="128">
        <v>43</v>
      </c>
      <c r="B52" s="23"/>
      <c r="C52" s="46"/>
      <c r="D52" s="60"/>
      <c r="E52" s="60"/>
      <c r="F52" s="60"/>
      <c r="G52" s="22"/>
      <c r="H52" s="2"/>
      <c r="I52" s="1"/>
      <c r="J52" s="3"/>
      <c r="K52" s="272" t="str">
        <f t="shared" si="2"/>
        <v/>
      </c>
      <c r="L52" s="269"/>
      <c r="M52" s="249"/>
      <c r="N52" s="249"/>
      <c r="O52" s="249"/>
      <c r="P52" s="249"/>
      <c r="Q52" s="249"/>
      <c r="R52" s="249"/>
      <c r="S52" s="1"/>
      <c r="T52" s="166"/>
      <c r="U52" s="166"/>
      <c r="V52" s="369"/>
      <c r="W52" s="364"/>
      <c r="X52" s="58" t="str">
        <f t="shared" si="1"/>
        <v/>
      </c>
    </row>
    <row r="53" spans="1:24">
      <c r="A53" s="128">
        <v>44</v>
      </c>
      <c r="B53" s="23"/>
      <c r="C53" s="46"/>
      <c r="D53" s="60"/>
      <c r="E53" s="60"/>
      <c r="F53" s="60"/>
      <c r="G53" s="22"/>
      <c r="H53" s="2"/>
      <c r="I53" s="1"/>
      <c r="J53" s="3"/>
      <c r="K53" s="272" t="str">
        <f t="shared" si="2"/>
        <v/>
      </c>
      <c r="L53" s="269"/>
      <c r="M53" s="249"/>
      <c r="N53" s="249"/>
      <c r="O53" s="249"/>
      <c r="P53" s="249"/>
      <c r="Q53" s="249"/>
      <c r="R53" s="249"/>
      <c r="S53" s="1"/>
      <c r="T53" s="166"/>
      <c r="U53" s="166"/>
      <c r="V53" s="369"/>
      <c r="W53" s="364"/>
      <c r="X53" s="58" t="str">
        <f t="shared" si="1"/>
        <v/>
      </c>
    </row>
    <row r="54" spans="1:24">
      <c r="A54" s="128">
        <v>45</v>
      </c>
      <c r="B54" s="23"/>
      <c r="C54" s="46"/>
      <c r="D54" s="60"/>
      <c r="E54" s="60"/>
      <c r="F54" s="60"/>
      <c r="G54" s="22"/>
      <c r="H54" s="2"/>
      <c r="I54" s="1"/>
      <c r="J54" s="3"/>
      <c r="K54" s="272" t="str">
        <f t="shared" si="2"/>
        <v/>
      </c>
      <c r="L54" s="269"/>
      <c r="M54" s="249"/>
      <c r="N54" s="249"/>
      <c r="O54" s="249"/>
      <c r="P54" s="249"/>
      <c r="Q54" s="249"/>
      <c r="R54" s="249"/>
      <c r="S54" s="1"/>
      <c r="T54" s="166"/>
      <c r="U54" s="166"/>
      <c r="V54" s="369"/>
      <c r="W54" s="364"/>
      <c r="X54" s="58" t="str">
        <f t="shared" si="1"/>
        <v/>
      </c>
    </row>
    <row r="55" spans="1:24">
      <c r="A55" s="128">
        <v>46</v>
      </c>
      <c r="B55" s="23"/>
      <c r="C55" s="46"/>
      <c r="D55" s="60"/>
      <c r="E55" s="60"/>
      <c r="F55" s="60"/>
      <c r="G55" s="22"/>
      <c r="H55" s="2"/>
      <c r="I55" s="1"/>
      <c r="J55" s="3"/>
      <c r="K55" s="272" t="str">
        <f t="shared" si="2"/>
        <v/>
      </c>
      <c r="L55" s="269"/>
      <c r="M55" s="249"/>
      <c r="N55" s="249"/>
      <c r="O55" s="249"/>
      <c r="P55" s="249"/>
      <c r="Q55" s="249"/>
      <c r="R55" s="249"/>
      <c r="S55" s="1"/>
      <c r="T55" s="166"/>
      <c r="U55" s="166"/>
      <c r="V55" s="369"/>
      <c r="W55" s="364"/>
      <c r="X55" s="58" t="str">
        <f t="shared" si="1"/>
        <v/>
      </c>
    </row>
    <row r="56" spans="1:24">
      <c r="A56" s="128">
        <v>47</v>
      </c>
      <c r="B56" s="23"/>
      <c r="C56" s="46"/>
      <c r="D56" s="60"/>
      <c r="E56" s="60"/>
      <c r="F56" s="60"/>
      <c r="G56" s="22"/>
      <c r="H56" s="2"/>
      <c r="I56" s="1"/>
      <c r="J56" s="3"/>
      <c r="K56" s="272" t="str">
        <f t="shared" si="2"/>
        <v/>
      </c>
      <c r="L56" s="269"/>
      <c r="M56" s="249"/>
      <c r="N56" s="249"/>
      <c r="O56" s="249"/>
      <c r="P56" s="249"/>
      <c r="Q56" s="249"/>
      <c r="R56" s="249"/>
      <c r="S56" s="1"/>
      <c r="T56" s="166"/>
      <c r="U56" s="166"/>
      <c r="V56" s="369"/>
      <c r="W56" s="364"/>
      <c r="X56" s="58" t="str">
        <f t="shared" si="1"/>
        <v/>
      </c>
    </row>
    <row r="57" spans="1:24">
      <c r="A57" s="128">
        <v>48</v>
      </c>
      <c r="B57" s="23"/>
      <c r="C57" s="46"/>
      <c r="D57" s="60"/>
      <c r="E57" s="60"/>
      <c r="F57" s="60"/>
      <c r="G57" s="22"/>
      <c r="H57" s="2"/>
      <c r="I57" s="1"/>
      <c r="J57" s="3"/>
      <c r="K57" s="272" t="str">
        <f t="shared" si="2"/>
        <v/>
      </c>
      <c r="L57" s="275"/>
      <c r="M57" s="250"/>
      <c r="N57" s="250"/>
      <c r="O57" s="250"/>
      <c r="P57" s="250"/>
      <c r="Q57" s="250"/>
      <c r="R57" s="250"/>
      <c r="S57" s="1"/>
      <c r="T57" s="166"/>
      <c r="U57" s="166"/>
      <c r="V57" s="372"/>
      <c r="W57" s="367"/>
      <c r="X57" s="58" t="str">
        <f t="shared" si="1"/>
        <v/>
      </c>
    </row>
    <row r="58" spans="1:24">
      <c r="A58" s="131">
        <v>49</v>
      </c>
      <c r="B58" s="53"/>
      <c r="C58" s="106"/>
      <c r="D58" s="61"/>
      <c r="E58" s="61"/>
      <c r="F58" s="61"/>
      <c r="G58" s="54"/>
      <c r="H58" s="4"/>
      <c r="I58" s="55"/>
      <c r="J58" s="56"/>
      <c r="K58" s="273" t="str">
        <f t="shared" si="2"/>
        <v/>
      </c>
      <c r="L58" s="276"/>
      <c r="M58" s="251"/>
      <c r="N58" s="251"/>
      <c r="O58" s="251"/>
      <c r="P58" s="251"/>
      <c r="Q58" s="251"/>
      <c r="R58" s="251"/>
      <c r="S58" s="55"/>
      <c r="T58" s="167"/>
      <c r="U58" s="167"/>
      <c r="V58" s="370"/>
      <c r="W58" s="365"/>
      <c r="X58" s="58" t="str">
        <f t="shared" si="1"/>
        <v/>
      </c>
    </row>
    <row r="59" spans="1:24">
      <c r="W59" s="26"/>
    </row>
    <row r="60" spans="1:24">
      <c r="W60" s="26"/>
    </row>
    <row r="61" spans="1:24">
      <c r="W61" s="26"/>
    </row>
    <row r="62" spans="1:24">
      <c r="W62" s="26"/>
    </row>
    <row r="63" spans="1:24">
      <c r="W63" s="26"/>
    </row>
    <row r="64" spans="1:24">
      <c r="W64" s="26"/>
    </row>
    <row r="65" spans="23:23">
      <c r="W65" s="26"/>
    </row>
    <row r="66" spans="23:23">
      <c r="W66" s="26"/>
    </row>
    <row r="67" spans="23:23">
      <c r="W67" s="26"/>
    </row>
    <row r="68" spans="23:23">
      <c r="W68" s="26"/>
    </row>
    <row r="69" spans="23:23">
      <c r="W69" s="26"/>
    </row>
    <row r="70" spans="23:23">
      <c r="W70" s="26"/>
    </row>
    <row r="71" spans="23:23">
      <c r="W71" s="26"/>
    </row>
  </sheetData>
  <sheetProtection algorithmName="SHA-512" hashValue="xuNDwDQCj1GB4G8CCW+Ric/eH/RRi2mTUyUFlbmMidgzRF9eCPEdiYAa1/oihtsv58OVJDpbLXuYDIiMlufJ5g==" saltValue="G+Hm6u2DTJj+vIN2F2I1Sw==" spinCount="100000" sheet="1" objects="1" scenarios="1"/>
  <mergeCells count="20">
    <mergeCell ref="G7:G8"/>
    <mergeCell ref="H7:H8"/>
    <mergeCell ref="C7:C8"/>
    <mergeCell ref="D7:D8"/>
    <mergeCell ref="T7:U7"/>
    <mergeCell ref="S7:S8"/>
    <mergeCell ref="V7:W7"/>
    <mergeCell ref="L1:W1"/>
    <mergeCell ref="I7:I8"/>
    <mergeCell ref="J7:J8"/>
    <mergeCell ref="K7:K8"/>
    <mergeCell ref="L7:R7"/>
    <mergeCell ref="L5:U5"/>
    <mergeCell ref="A1:K1"/>
    <mergeCell ref="L3:U3"/>
    <mergeCell ref="B3:K3"/>
    <mergeCell ref="C5:K5"/>
    <mergeCell ref="B7:B8"/>
    <mergeCell ref="E7:E8"/>
    <mergeCell ref="F7:F8"/>
  </mergeCells>
  <conditionalFormatting sqref="G9:G58">
    <cfRule type="expression" dxfId="31" priority="3">
      <formula>IF(F9="No",TRUE,FALSE)</formula>
    </cfRule>
  </conditionalFormatting>
  <conditionalFormatting sqref="V10:W58">
    <cfRule type="expression" dxfId="30" priority="1">
      <formula>IF(AND(SUM($J10,$L10:$R10)&gt;0,SUM($V10:$W10)&lt;&gt;1),TRUE,FALSE)</formula>
    </cfRule>
  </conditionalFormatting>
  <dataValidations count="30">
    <dataValidation type="decimal" operator="greaterThanOrEqual" allowBlank="1" showInputMessage="1" showErrorMessage="1" error="Please enter a valid number." sqref="T10:U58 L10:R58 C10:C58 V10:W10" xr:uid="{00000000-0002-0000-0300-000000000000}">
      <formula1>0</formula1>
    </dataValidation>
    <dataValidation type="decimal" operator="greaterThanOrEqual" allowBlank="1" showInputMessage="1" showErrorMessage="1" error="Please enter a valid number._x000a_" sqref="G10:J58" xr:uid="{00000000-0002-0000-0300-000001000000}">
      <formula1>0</formula1>
    </dataValidation>
    <dataValidation type="list" allowBlank="1" showInputMessage="1" showErrorMessage="1" error="Please use the drop down arrow to the right of the cell to choose the appropriate answer._x000a_" sqref="F10:F58" xr:uid="{00000000-0002-0000-0300-000002000000}">
      <formula1>"Yes,No"</formula1>
    </dataValidation>
    <dataValidation type="list" allowBlank="1" showInputMessage="1" showErrorMessage="1" sqref="E10:E58" xr:uid="{00000000-0002-0000-0300-000003000000}">
      <formula1>"Employee,Contractor,Related"</formula1>
    </dataValidation>
    <dataValidation allowBlank="1" showInputMessage="1" showErrorMessage="1" prompt="For employees who have supervisory responsibility for other staff (not service recipients), report the average number of direct reports each supervisor has." sqref="G7" xr:uid="{00000000-0002-0000-0300-000009000000}"/>
    <dataValidation allowBlank="1" showInputMessage="1" showErrorMessage="1" prompt="The total is inclusive of paid time off (e.g. holidays) and overtime hours._x000a_If salaried staff are included in the job title and actual hours worked are not tracked and cannot be estimated, assume that a full-time employee works 2,080 hours per year." sqref="H7" xr:uid="{00000000-0002-0000-0300-00000A000000}"/>
    <dataValidation allowBlank="1" showInputMessage="1" showErrorMessage="1" prompt="For example, if 20,000 hours were reported in the Total Hours Paid column and the workers included in this total worked 2,000 hours of overtime, ‘10%’ would be reported (2,000 overtime hours divided by 20,000 total paid hours). " sqref="I7" xr:uid="{00000000-0002-0000-0300-00000B000000}"/>
    <dataValidation allowBlank="1" showInputMessage="1" showErrorMessage="1" prompt="This field is automatically calculated by dividing the Total Wage Paid field by the Total Hours Paid field." sqref="K7" xr:uid="{00000000-0002-0000-0300-00000D000000}"/>
    <dataValidation allowBlank="1" showInputMessage="1" showErrorMessage="1" prompt="To calculate turnover, divide the number of staff within the job title who left the position within the past year and for whom a replacement was/is needed, by the number of employees within the job title over the course of the fiscal year." sqref="S7:S8" xr:uid="{00000000-0002-0000-0300-00000E000000}"/>
    <dataValidation allowBlank="1" showInputMessage="1" showErrorMessage="1" prompt="See p. 6 of the instructions. List job titles of staff who provide direct care services. List individually or group by job title. List Behavioral Consultants individually." sqref="B7:B8" xr:uid="{4B8E9171-0EA6-4574-9641-39B345C62BC7}"/>
    <dataValidation allowBlank="1" showInputMessage="1" showErrorMessage="1" prompt="Report the average number of training and development hours that a staff person in the reported job title receives during their first year of employment." sqref="T8" xr:uid="{9C833DA1-4E18-4534-9282-472B233B07F3}"/>
    <dataValidation allowBlank="1" showInputMessage="1" showErrorMessage="1" prompt="Report the average number of annual training and development hours that a staff person in the reported job title receives after their first year of employment." sqref="U8" xr:uid="{7B84F857-90B0-4800-8F71-2116B54B6374}"/>
    <dataValidation allowBlank="1" showInputMessage="1" showErrorMessage="1" prompt="Include all cash compensation including overtime pay, shift differentials, paid time off (holidays, vacation pay, etc.). Do not report reimbursement of expenses (e.g., mileage). For contracted staff, list the total payment to or for the contractors." sqref="J7:J8" xr:uid="{E80647B3-6BD9-4321-B87E-EBAB08C37779}"/>
    <dataValidation allowBlank="1" showInputMessage="1" showErrorMessage="1" prompt="Report the total retirement expense (employer-paid only, do not report employee contributions to their own retirement account) for all employees reported in the job title. " sqref="Q8" xr:uid="{982E45D1-C808-45AB-A386-8B66792533FC}"/>
    <dataValidation allowBlank="1" showInputMessage="1" showErrorMessage="1" prompt="Report the total expense for insurance other than health (such as dental or vision; employer-paid only, do not report employee contributions to their own benefits) for all employees reported in the job title. " sqref="P8" xr:uid="{5BEB4390-1363-4C1F-A4B7-2FE8FB7919E7}"/>
    <dataValidation allowBlank="1" showInputMessage="1" showErrorMessage="1" prompt="Report the total health insurance expense (employer-paid only, do not report employee contributions to their own health insurance benefits) for all employees reported in the job title. " sqref="O8" xr:uid="{D14D7DB2-752E-4841-827C-CBD4B5AB1C90}"/>
    <dataValidation allowBlank="1" showInputMessage="1" showErrorMessage="1" prompt="Report the total workers' compensation expense for all employees reported in the job title." sqref="N8" xr:uid="{AB53961C-8F3D-4C01-9166-CC60C57CC897}"/>
    <dataValidation allowBlank="1" showInputMessage="1" showErrorMessage="1" prompt="Report the total federal and state unemployment insurance expense for all employees reported in the job title." sqref="M8" xr:uid="{2DCC9F62-1065-4B7A-BBE5-F8DBF7792809}"/>
    <dataValidation allowBlank="1" showInputMessage="1" showErrorMessage="1" prompt="Report the total FICA expense (Social Security and Medicare) for all employees reported in the job title." sqref="L8" xr:uid="{45AB7092-278C-4376-8508-54F0A70A0CB5}"/>
    <dataValidation allowBlank="1" showInputMessage="1" showErrorMessage="1" prompt="Report all other benefits paid for on behalf of all employees reported in the job title (e.g., tuition assistance, annual gym memberships, bus passes, etc.)" sqref="R8" xr:uid="{3563A789-2BA7-44F7-8C51-1F4E64220AA4}"/>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L7:R7" xr:uid="{1A307C14-0877-4433-9882-7CDC3EE3A72E}"/>
    <dataValidation allowBlank="1" showInputMessage="1" showErrorMessage="1" prompt="Report the number of individuals (not full-time equivalents) in each job title employed by your agency during the most recent completed fiscal year." sqref="C7" xr:uid="{59A550FC-5C2C-4BF6-AC24-6CA018A644AF}"/>
    <dataValidation allowBlank="1" showInputMessage="1" showErrorMessage="1" prompt="Using the drop-down menu, select the area where the staff in the job title primarily deliver services. Report individuals with the same job title who provide services in different areas of the State on separate lines (see p. 4 of the instructions)." sqref="D7:D8" xr:uid="{9E0F3417-49CE-4433-AE74-8919169EECAA}"/>
    <dataValidation allowBlank="1" showInputMessage="1" showErrorMessage="1" prompt="Using the drop-down menu, indicate whether the job title/individual has responsibility for supervising other staff. If a given job title includes both supervisors and non-supervisors, complete one row for supervisors and another for non-supervisors." sqref="F7:F8" xr:uid="{39C145CC-7484-4F8A-8593-2077E3A6B590}"/>
    <dataValidation allowBlank="1" showInputMessage="1" showErrorMessage="1" prompt="Select whether the staff in each job title are agency employees, related caregivers, or contractors. If a given job title includes employees, related caregivers, and contractors, complete separate rows for employees, related caregivers, and contractors." sqref="E7:E8" xr:uid="{77D6D013-535C-4EC6-AAC8-9E3F32220DEB}"/>
    <dataValidation allowBlank="1" showInputMessage="1" showErrorMessage="1" prompt="Report Staff only once on either Admin &amp; Prog Staff or Direct Staff based on primary duties. For definitions of Administration, Program Support, and Direct Care see Page 4 of the Instructions." sqref="B3:K3" xr:uid="{C7834EC5-5953-49DA-BAEF-7FC50E60EAF5}"/>
    <dataValidation allowBlank="1" showInputMessage="1" showErrorMessage="1" prompt="Use this field to report any time that is not associated with the listed In-Home Services (e.g., time spent on providing services for other programs, performing administrative tasks, etc.)." sqref="W8" xr:uid="{C74A0A5C-BB7F-4D29-B22D-05B2C0ACB73D}"/>
    <dataValidation allowBlank="1" showInputMessage="1" showErrorMessage="1" prompt="Allocate the work time of the individual(s) in each job title. Total allocation should equal to 100%." sqref="V7" xr:uid="{BF4F762E-7DB7-425A-B838-EE5CD2DE108E}"/>
    <dataValidation type="decimal" operator="greaterThan" allowBlank="1" showInputMessage="1" showErrorMessage="1" sqref="V11:W58" xr:uid="{4719534E-2187-4694-98E4-EAA62B5EA2E4}">
      <formula1>0</formula1>
    </dataValidation>
    <dataValidation allowBlank="1" showInputMessage="1" showErrorMessage="1" prompt="Report staff only once, either on Admin &amp; Program Staff or Direct Staff based on primary responsibilities.  For definitions of Administration, Program Support, and Direct Care see Page 3 of the Instructions." sqref="C5:K5" xr:uid="{309626DE-023A-4BA8-9E2F-256721FF1551}"/>
  </dataValidations>
  <printOptions horizontalCentered="1"/>
  <pageMargins left="0.2" right="0.2" top="0.75" bottom="0.75" header="0.3" footer="0.3"/>
  <pageSetup scale="90" pageOrder="overThenDown" orientation="landscape" r:id="rId1"/>
  <headerFooter>
    <oddHeader>&amp;R&amp;"Times New Roman,Regular"Page &amp;P of &amp;N&amp;C&amp;"Times New Roman,Bold"Illinois Department on Aging
In-Home Services Provider Survey</oddHeader>
    <oddFooter>&amp;R&amp;"Times New Roman,Regular" printed &amp;D&amp;L&amp;"Times New Roman,Regular"Questions? Contact Tina Harper with Health Management Associates at tharper@healthmanagement.com or (480) 680-1508.</oddFooter>
  </headerFooter>
  <colBreaks count="1" manualBreakCount="1">
    <brk id="11" max="5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3A79094-AD71-450B-87B7-4EBBEC48A592}">
          <x14:formula1>
            <xm:f>AAA!$A$3:$A$15</xm:f>
          </x14:formula1>
          <xm:sqref>D9:D58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O38"/>
  <sheetViews>
    <sheetView zoomScale="130" zoomScaleNormal="130" zoomScaleSheetLayoutView="100" workbookViewId="0">
      <pane ySplit="5" topLeftCell="A6" activePane="bottomLeft" state="frozen"/>
      <selection activeCell="E10" sqref="E10"/>
      <selection pane="bottomLeft" activeCell="D7" sqref="D7"/>
    </sheetView>
  </sheetViews>
  <sheetFormatPr defaultColWidth="9.140625" defaultRowHeight="15.75"/>
  <cols>
    <col min="1" max="1" width="5.28515625" style="11" customWidth="1"/>
    <col min="2" max="2" width="106.7109375" style="10" customWidth="1"/>
    <col min="3" max="5" width="10.7109375" style="10" customWidth="1"/>
    <col min="6" max="6" width="3.42578125" style="222" bestFit="1" customWidth="1"/>
    <col min="7" max="7" width="9.140625" style="58"/>
    <col min="8" max="16384" width="9.140625" style="10"/>
  </cols>
  <sheetData>
    <row r="1" spans="1:15">
      <c r="A1" s="407" t="str">
        <f>IF(ISBLANK('Contact Info &amp; Revenues'!C7),"",'Contact Info &amp; Revenues'!C7)</f>
        <v/>
      </c>
      <c r="B1" s="407"/>
      <c r="C1" s="407"/>
      <c r="D1" s="407"/>
      <c r="E1" s="407"/>
    </row>
    <row r="2" spans="1:15" ht="6" customHeight="1">
      <c r="A2" s="43"/>
      <c r="B2" s="11"/>
      <c r="C2" s="11"/>
      <c r="D2" s="11"/>
      <c r="E2" s="11"/>
    </row>
    <row r="3" spans="1:15">
      <c r="A3" s="461" t="s">
        <v>37</v>
      </c>
      <c r="B3" s="461"/>
      <c r="C3" s="461"/>
      <c r="D3" s="461"/>
      <c r="E3" s="461"/>
    </row>
    <row r="4" spans="1:15" ht="6" customHeight="1">
      <c r="A4" s="67"/>
      <c r="B4" s="67"/>
      <c r="C4" s="67"/>
      <c r="D4" s="67"/>
      <c r="E4" s="67"/>
    </row>
    <row r="5" spans="1:15" ht="15" customHeight="1">
      <c r="A5" s="112" t="s">
        <v>0</v>
      </c>
      <c r="B5" s="113" t="s">
        <v>1</v>
      </c>
      <c r="C5" s="114" t="s">
        <v>2</v>
      </c>
      <c r="D5" s="115" t="s">
        <v>31</v>
      </c>
      <c r="E5" s="116" t="s">
        <v>30</v>
      </c>
      <c r="F5" s="223" t="s">
        <v>35</v>
      </c>
      <c r="G5" s="212"/>
    </row>
    <row r="6" spans="1:15" ht="15" customHeight="1">
      <c r="A6" s="117"/>
      <c r="B6" s="12" t="s">
        <v>29</v>
      </c>
      <c r="C6" s="57"/>
      <c r="D6" s="57"/>
      <c r="E6" s="118"/>
      <c r="F6" s="224"/>
      <c r="G6" s="212"/>
    </row>
    <row r="7" spans="1:15" ht="30.6" customHeight="1">
      <c r="A7" s="119">
        <v>1</v>
      </c>
      <c r="B7" s="31" t="s">
        <v>195</v>
      </c>
      <c r="C7" s="182">
        <v>30</v>
      </c>
      <c r="D7" s="183"/>
      <c r="E7" s="184"/>
      <c r="F7" s="223" t="s">
        <v>35</v>
      </c>
      <c r="G7" s="212"/>
      <c r="I7" s="58"/>
    </row>
    <row r="8" spans="1:15" ht="15" customHeight="1">
      <c r="A8" s="121"/>
      <c r="B8" s="175" t="s">
        <v>28</v>
      </c>
      <c r="C8" s="38"/>
      <c r="D8" s="37"/>
      <c r="E8" s="122"/>
      <c r="F8" s="223" t="s">
        <v>35</v>
      </c>
      <c r="G8" s="212"/>
    </row>
    <row r="9" spans="1:15" ht="15" customHeight="1">
      <c r="A9" s="123">
        <v>2</v>
      </c>
      <c r="B9" s="225" t="s">
        <v>83</v>
      </c>
      <c r="C9" s="35" t="s">
        <v>4</v>
      </c>
      <c r="D9" s="63"/>
      <c r="E9" s="124"/>
      <c r="F9" s="223" t="s">
        <v>35</v>
      </c>
      <c r="G9" s="212"/>
    </row>
    <row r="10" spans="1:15" ht="15" customHeight="1">
      <c r="A10" s="125">
        <v>3</v>
      </c>
      <c r="B10" s="226" t="s">
        <v>84</v>
      </c>
      <c r="C10" s="40">
        <v>22</v>
      </c>
      <c r="D10" s="41"/>
      <c r="E10" s="126"/>
      <c r="F10" s="223"/>
      <c r="G10" s="212"/>
    </row>
    <row r="11" spans="1:15" ht="15" customHeight="1">
      <c r="A11" s="125">
        <v>4</v>
      </c>
      <c r="B11" s="227" t="s">
        <v>85</v>
      </c>
      <c r="C11" s="42">
        <v>10</v>
      </c>
      <c r="D11" s="41"/>
      <c r="E11" s="120"/>
      <c r="F11" s="223" t="s">
        <v>35</v>
      </c>
      <c r="G11" s="212"/>
      <c r="L11" s="170"/>
      <c r="M11" s="170"/>
      <c r="N11" s="170"/>
      <c r="O11" s="170"/>
    </row>
    <row r="12" spans="1:15" ht="15" customHeight="1">
      <c r="A12" s="121"/>
      <c r="B12" s="175" t="s">
        <v>27</v>
      </c>
      <c r="C12" s="38"/>
      <c r="D12" s="37"/>
      <c r="E12" s="122"/>
      <c r="F12" s="223"/>
      <c r="G12" s="212"/>
    </row>
    <row r="13" spans="1:15" ht="15" customHeight="1">
      <c r="A13" s="123">
        <v>5</v>
      </c>
      <c r="B13" s="225" t="s">
        <v>86</v>
      </c>
      <c r="C13" s="35" t="s">
        <v>4</v>
      </c>
      <c r="D13" s="63"/>
      <c r="E13" s="124"/>
      <c r="F13" s="223" t="s">
        <v>35</v>
      </c>
      <c r="G13" s="212"/>
    </row>
    <row r="14" spans="1:15" ht="15" customHeight="1">
      <c r="A14" s="125">
        <v>6</v>
      </c>
      <c r="B14" s="226" t="s">
        <v>87</v>
      </c>
      <c r="C14" s="40">
        <v>18</v>
      </c>
      <c r="D14" s="41"/>
      <c r="E14" s="126"/>
      <c r="F14" s="223"/>
      <c r="G14" s="212"/>
    </row>
    <row r="15" spans="1:15" ht="15" customHeight="1">
      <c r="A15" s="125">
        <v>7</v>
      </c>
      <c r="B15" s="227" t="s">
        <v>88</v>
      </c>
      <c r="C15" s="40">
        <v>10</v>
      </c>
      <c r="D15" s="39"/>
      <c r="E15" s="127"/>
      <c r="F15" s="223" t="s">
        <v>35</v>
      </c>
      <c r="G15" s="212"/>
    </row>
    <row r="16" spans="1:15" ht="15" customHeight="1">
      <c r="A16" s="121"/>
      <c r="B16" s="175" t="s">
        <v>26</v>
      </c>
      <c r="C16" s="38"/>
      <c r="D16" s="37"/>
      <c r="E16" s="122"/>
      <c r="F16" s="223"/>
      <c r="G16" s="212"/>
    </row>
    <row r="17" spans="1:7" ht="15" customHeight="1">
      <c r="A17" s="123">
        <f>A15+1</f>
        <v>8</v>
      </c>
      <c r="B17" s="225" t="s">
        <v>89</v>
      </c>
      <c r="C17" s="36" t="s">
        <v>4</v>
      </c>
      <c r="D17" s="64"/>
      <c r="E17" s="124"/>
      <c r="F17" s="223" t="s">
        <v>35</v>
      </c>
      <c r="G17" s="212"/>
    </row>
    <row r="18" spans="1:7" ht="15" customHeight="1">
      <c r="A18" s="123">
        <f>A17+1</f>
        <v>9</v>
      </c>
      <c r="B18" s="226" t="s">
        <v>91</v>
      </c>
      <c r="C18" s="35">
        <v>15</v>
      </c>
      <c r="D18" s="41"/>
      <c r="E18" s="120"/>
      <c r="F18" s="223"/>
      <c r="G18" s="212"/>
    </row>
    <row r="19" spans="1:7" ht="30">
      <c r="A19" s="123">
        <f t="shared" ref="A19:A20" si="0">A18+1</f>
        <v>10</v>
      </c>
      <c r="B19" s="228" t="s">
        <v>90</v>
      </c>
      <c r="C19" s="35">
        <v>10</v>
      </c>
      <c r="D19" s="41"/>
      <c r="E19" s="120"/>
      <c r="F19" s="223" t="s">
        <v>35</v>
      </c>
      <c r="G19" s="212"/>
    </row>
    <row r="20" spans="1:7" ht="15" customHeight="1">
      <c r="A20" s="123">
        <f t="shared" si="0"/>
        <v>11</v>
      </c>
      <c r="B20" s="228" t="s">
        <v>108</v>
      </c>
      <c r="C20" s="81">
        <v>6789</v>
      </c>
      <c r="D20" s="173"/>
      <c r="E20" s="148"/>
      <c r="F20" s="223" t="s">
        <v>35</v>
      </c>
      <c r="G20" s="212"/>
    </row>
    <row r="21" spans="1:7" ht="15" customHeight="1">
      <c r="A21" s="229">
        <f>+A20+1</f>
        <v>12</v>
      </c>
      <c r="B21" s="230" t="s">
        <v>92</v>
      </c>
      <c r="C21" s="231">
        <f>IF(AND(ISNUMBER(C19),ISNUMBER(C20)),C20/C19,"")</f>
        <v>678.9</v>
      </c>
      <c r="D21" s="232" t="str">
        <f t="shared" ref="D21:E21" si="1">IF(AND(ISNUMBER(D19),ISNUMBER(D20)),D20/D19,"")</f>
        <v/>
      </c>
      <c r="E21" s="233" t="str">
        <f t="shared" si="1"/>
        <v/>
      </c>
      <c r="F21" s="223" t="s">
        <v>35</v>
      </c>
      <c r="G21" s="58" t="str">
        <f>IF(IFERROR(VALUE(D21),0)&gt;1500,"Confirm the agency's health insurance cost for ONE MONTH is "&amp;TEXT(D20,"$#,###")&amp;" and the monthly cost per employee is "&amp;TEXT(D21,"$#,###")&amp;".",IF(IFERROR(VALUE(E21),0)&gt;1500,"Confirm the agency's health insurance cost for ONE MONTH is "&amp;TEXT(E20,"$#,###")&amp;" and the monthly cost per employee is "&amp;TEXT(E21,"$#,###")&amp;".",""))</f>
        <v/>
      </c>
    </row>
    <row r="22" spans="1:7" ht="15" customHeight="1">
      <c r="A22" s="121"/>
      <c r="B22" s="175" t="s">
        <v>170</v>
      </c>
      <c r="C22" s="38"/>
      <c r="D22" s="37"/>
      <c r="E22" s="122"/>
      <c r="F22" s="223"/>
      <c r="G22" s="212"/>
    </row>
    <row r="23" spans="1:7" ht="15" customHeight="1">
      <c r="A23" s="123">
        <f>A21+1</f>
        <v>13</v>
      </c>
      <c r="B23" s="225" t="s">
        <v>171</v>
      </c>
      <c r="C23" s="36" t="s">
        <v>4</v>
      </c>
      <c r="D23" s="64"/>
      <c r="E23" s="124"/>
      <c r="F23" s="223" t="s">
        <v>35</v>
      </c>
      <c r="G23" s="212"/>
    </row>
    <row r="24" spans="1:7" ht="15" customHeight="1">
      <c r="A24" s="123">
        <f>A23+1</f>
        <v>14</v>
      </c>
      <c r="B24" s="226" t="s">
        <v>172</v>
      </c>
      <c r="C24" s="35">
        <v>15</v>
      </c>
      <c r="D24" s="41"/>
      <c r="E24" s="120"/>
      <c r="F24" s="223"/>
      <c r="G24" s="212"/>
    </row>
    <row r="25" spans="1:7" ht="30">
      <c r="A25" s="123">
        <f t="shared" ref="A25:A26" si="2">A24+1</f>
        <v>15</v>
      </c>
      <c r="B25" s="228" t="s">
        <v>175</v>
      </c>
      <c r="C25" s="35">
        <v>7</v>
      </c>
      <c r="D25" s="41"/>
      <c r="E25" s="120"/>
      <c r="F25" s="223" t="s">
        <v>35</v>
      </c>
      <c r="G25" s="212"/>
    </row>
    <row r="26" spans="1:7" ht="15" customHeight="1">
      <c r="A26" s="123">
        <f t="shared" si="2"/>
        <v>16</v>
      </c>
      <c r="B26" s="228" t="s">
        <v>243</v>
      </c>
      <c r="C26" s="359">
        <v>0.02</v>
      </c>
      <c r="D26" s="360"/>
      <c r="E26" s="361"/>
      <c r="F26" s="223"/>
      <c r="G26" s="212"/>
    </row>
    <row r="27" spans="1:7" ht="15" customHeight="1">
      <c r="A27" s="121"/>
      <c r="B27" s="34" t="s">
        <v>25</v>
      </c>
      <c r="C27" s="13"/>
      <c r="D27" s="13"/>
      <c r="E27" s="87"/>
      <c r="F27" s="223" t="s">
        <v>35</v>
      </c>
      <c r="G27" s="212"/>
    </row>
    <row r="28" spans="1:7" ht="15" customHeight="1">
      <c r="A28" s="128">
        <f>A26+1</f>
        <v>17</v>
      </c>
      <c r="B28" s="235" t="s">
        <v>174</v>
      </c>
      <c r="C28" s="24" t="s">
        <v>5</v>
      </c>
      <c r="D28" s="65"/>
      <c r="E28" s="124"/>
      <c r="F28" s="223" t="s">
        <v>35</v>
      </c>
      <c r="G28" s="212"/>
    </row>
    <row r="29" spans="1:7" ht="15" customHeight="1">
      <c r="A29" s="128">
        <f t="shared" ref="A29:A32" si="3">A28+1</f>
        <v>18</v>
      </c>
      <c r="B29" s="234" t="s">
        <v>24</v>
      </c>
      <c r="C29" s="33"/>
      <c r="D29" s="32"/>
      <c r="E29" s="129"/>
      <c r="F29" s="223"/>
      <c r="G29" s="212" t="str">
        <f>IF(AND(B29="[If yes, please specify the benefit(s) here]",OR(D28="Yes",E28="Yes")),"Error: Other benefits not defined","")</f>
        <v/>
      </c>
    </row>
    <row r="30" spans="1:7" ht="15" customHeight="1">
      <c r="A30" s="128">
        <f t="shared" si="3"/>
        <v>19</v>
      </c>
      <c r="B30" s="226" t="s">
        <v>93</v>
      </c>
      <c r="C30" s="24" t="s">
        <v>23</v>
      </c>
      <c r="D30" s="41"/>
      <c r="E30" s="120"/>
      <c r="F30" s="223" t="s">
        <v>35</v>
      </c>
      <c r="G30" s="212"/>
    </row>
    <row r="31" spans="1:7" ht="30">
      <c r="A31" s="128">
        <f t="shared" si="3"/>
        <v>20</v>
      </c>
      <c r="B31" s="228" t="s">
        <v>173</v>
      </c>
      <c r="C31" s="24" t="s">
        <v>23</v>
      </c>
      <c r="D31" s="41"/>
      <c r="E31" s="120"/>
      <c r="F31" s="223" t="s">
        <v>35</v>
      </c>
      <c r="G31" s="212"/>
    </row>
    <row r="32" spans="1:7" ht="15" customHeight="1">
      <c r="A32" s="128">
        <f t="shared" si="3"/>
        <v>21</v>
      </c>
      <c r="B32" s="236" t="s">
        <v>176</v>
      </c>
      <c r="C32" s="152">
        <v>0</v>
      </c>
      <c r="D32" s="173"/>
      <c r="E32" s="148"/>
      <c r="F32" s="223" t="s">
        <v>35</v>
      </c>
      <c r="G32" s="212"/>
    </row>
    <row r="33" spans="1:7" ht="15" customHeight="1">
      <c r="A33" s="229">
        <f>A32+1</f>
        <v>22</v>
      </c>
      <c r="B33" s="230" t="s">
        <v>92</v>
      </c>
      <c r="C33" s="231" t="str">
        <f>IF(AND(ISNUMBER(C31),ISNUMBER(C32)),C32/C31,"")</f>
        <v/>
      </c>
      <c r="D33" s="232" t="str">
        <f t="shared" ref="D33:E33" si="4">IF(AND(ISNUMBER(D31),ISNUMBER(D32)),D32/D31,"")</f>
        <v/>
      </c>
      <c r="E33" s="233" t="str">
        <f t="shared" si="4"/>
        <v/>
      </c>
      <c r="F33" s="223" t="s">
        <v>35</v>
      </c>
      <c r="G33" s="58" t="str">
        <f>IF(IFERROR(VALUE(D33),0)&gt;1500,"Confirm other benefits cost for ONE MONTH is "&amp;TEXT(D32,"$#,###")&amp;" and the monthly cost per employee is "&amp;TEXT(D33,"$#,###")&amp;".",IF(IFERROR(VALUE(E33),0)&gt;1500,"Confirm other benefits cost for ONE MONTH is "&amp;TEXT(E32,"$#,###")&amp;" and the monthly cost per employee is "&amp;TEXT(E33,"$#,###")&amp;".",""))</f>
        <v/>
      </c>
    </row>
    <row r="34" spans="1:7" ht="15" customHeight="1">
      <c r="A34" s="130"/>
      <c r="B34" s="30" t="s">
        <v>22</v>
      </c>
      <c r="C34" s="13"/>
      <c r="D34" s="13"/>
      <c r="E34" s="87"/>
      <c r="F34" s="223" t="s">
        <v>35</v>
      </c>
      <c r="G34" s="212"/>
    </row>
    <row r="35" spans="1:7" ht="30" customHeight="1">
      <c r="A35" s="128">
        <f>A33+1</f>
        <v>23</v>
      </c>
      <c r="B35" s="29" t="s">
        <v>194</v>
      </c>
      <c r="C35" s="176">
        <v>1.4999999999999999E-2</v>
      </c>
      <c r="D35" s="462"/>
      <c r="E35" s="463"/>
      <c r="F35" s="223" t="s">
        <v>35</v>
      </c>
      <c r="G35" s="212"/>
    </row>
    <row r="36" spans="1:7" ht="30" customHeight="1">
      <c r="A36" s="119">
        <f>A35+1</f>
        <v>24</v>
      </c>
      <c r="B36" s="28" t="s">
        <v>94</v>
      </c>
      <c r="C36" s="177"/>
      <c r="D36" s="464"/>
      <c r="E36" s="465"/>
      <c r="F36" s="223" t="s">
        <v>35</v>
      </c>
      <c r="G36" s="58" t="str">
        <f>IF(AND(IFERROR(VALUE(D35),0)&gt;0,IFERROR(VALUE(D36),0)&gt;0),"Only complete Line 19 or Line 20, not both","")</f>
        <v/>
      </c>
    </row>
    <row r="37" spans="1:7" ht="30">
      <c r="A37" s="131">
        <f>A36+1</f>
        <v>25</v>
      </c>
      <c r="B37" s="132" t="s">
        <v>107</v>
      </c>
      <c r="C37" s="133">
        <v>1.89</v>
      </c>
      <c r="D37" s="459"/>
      <c r="E37" s="460"/>
      <c r="F37" s="223" t="s">
        <v>35</v>
      </c>
      <c r="G37" s="212"/>
    </row>
    <row r="38" spans="1:7">
      <c r="B38" s="27"/>
    </row>
  </sheetData>
  <sheetProtection algorithmName="SHA-512" hashValue="yU4o5wUCmOLIW4PdvuVB/JORfSIBpqgla8rjaEjlzW7E63YDNec6QSUM9EG+B+VFfyv4ywuQlZjNAmM/fUC7mg==" saltValue="e/RMuY8Ljci30ojYWdsaDQ==" spinCount="100000" sheet="1" objects="1" scenarios="1"/>
  <mergeCells count="5">
    <mergeCell ref="D37:E37"/>
    <mergeCell ref="A1:E1"/>
    <mergeCell ref="A3:E3"/>
    <mergeCell ref="D35:E35"/>
    <mergeCell ref="D36:E36"/>
  </mergeCells>
  <conditionalFormatting sqref="B29">
    <cfRule type="expression" dxfId="29" priority="14">
      <formula>IF(AND(B29="[If yes, please specify the benefit(s) here]",OR(D28="Yes",#REF!="Yes",E28="Yes")),TRUE,FALSE)</formula>
    </cfRule>
  </conditionalFormatting>
  <conditionalFormatting sqref="D10:E11">
    <cfRule type="expression" dxfId="28" priority="13">
      <formula>IF(D$9="No",TRUE,FALSE)</formula>
    </cfRule>
  </conditionalFormatting>
  <conditionalFormatting sqref="D14:E15">
    <cfRule type="expression" dxfId="27" priority="12">
      <formula>IF(D$13="No",TRUE,FALSE)</formula>
    </cfRule>
  </conditionalFormatting>
  <conditionalFormatting sqref="D18:E20">
    <cfRule type="expression" dxfId="26" priority="10">
      <formula>IF(D$17="No",TRUE,FALSE)</formula>
    </cfRule>
  </conditionalFormatting>
  <conditionalFormatting sqref="D20:E20">
    <cfRule type="expression" dxfId="25" priority="5">
      <formula>IFERROR(VALUE(D$21),0)&gt;1500</formula>
    </cfRule>
  </conditionalFormatting>
  <conditionalFormatting sqref="D21:E21">
    <cfRule type="expression" dxfId="24" priority="9">
      <formula>IF(D$18="No",TRUE,FALSE)</formula>
    </cfRule>
  </conditionalFormatting>
  <conditionalFormatting sqref="D24:E26">
    <cfRule type="expression" dxfId="23" priority="4">
      <formula>IF(D$23="No",TRUE,FALSE)</formula>
    </cfRule>
  </conditionalFormatting>
  <conditionalFormatting sqref="D26:E26">
    <cfRule type="expression" dxfId="22" priority="173">
      <formula>IFERROR(VALUE(#REF!),0)&gt;1500</formula>
    </cfRule>
  </conditionalFormatting>
  <conditionalFormatting sqref="D30:E31">
    <cfRule type="expression" dxfId="21" priority="11">
      <formula>IF(D$28="No",TRUE,FALSE)</formula>
    </cfRule>
  </conditionalFormatting>
  <conditionalFormatting sqref="D32:E32">
    <cfRule type="expression" dxfId="20" priority="174">
      <formula>IFERROR(VALUE(D$33),0)&gt;1500</formula>
    </cfRule>
    <cfRule type="expression" dxfId="19" priority="175">
      <formula>IF(D$23="No",TRUE,FALSE)</formula>
    </cfRule>
  </conditionalFormatting>
  <conditionalFormatting sqref="D33:E33">
    <cfRule type="expression" dxfId="18" priority="8">
      <formula>IF(D$29="No",TRUE,FALSE)</formula>
    </cfRule>
  </conditionalFormatting>
  <conditionalFormatting sqref="D35:E35">
    <cfRule type="expression" dxfId="17" priority="7">
      <formula>$D$36&lt;&gt;""</formula>
    </cfRule>
  </conditionalFormatting>
  <conditionalFormatting sqref="D36:E36">
    <cfRule type="expression" dxfId="16" priority="6">
      <formula>D35&lt;&gt;""</formula>
    </cfRule>
  </conditionalFormatting>
  <dataValidations count="36">
    <dataValidation allowBlank="1" showInputMessage="1" showErrorMessage="1" prompt="Report only the number of staff actually receiving one or more of the benefits listed on Line 18. Do not include staff who are eligible, but choose not to participate." sqref="F31" xr:uid="{BA6956B8-32EC-4FE3-A7B5-AA89DCC2A529}"/>
    <dataValidation allowBlank="1" showInputMessage="1" showErrorMessage="1" prompt="For the purposes of the survey, full-time is defined as at least 30 hours per week. " sqref="F5" xr:uid="{1DBC3646-F2E9-4A7E-AE1E-89232B7C4035}"/>
    <dataValidation allowBlank="1" showInputMessage="1" showErrorMessage="1" prompt="Holidays include only paid days off (being paid for a holiday when not working that day) or compensatory time (vacation hours that an employee receives for working on a holiday that they can later use as paid time off). " sqref="F8" xr:uid="{B3287535-361A-4C66-9D20-5DE4A9D2AD5A}"/>
    <dataValidation allowBlank="1" showInputMessage="1" showErrorMessage="1" prompt="If the response is &quot;No&quot;, Lines 3 and 4 do not need to be completed." sqref="F9" xr:uid="{1A106DB9-1D4F-43E6-A67E-A22836E85051}"/>
    <dataValidation allowBlank="1" showInputMessage="1" showErrorMessage="1" prompt="Report the number DAYS of paid holidays (not hours)." sqref="F11" xr:uid="{908C744D-FA98-4296-A57C-228DCF3CA09E}"/>
    <dataValidation allowBlank="1" showInputMessage="1" showErrorMessage="1" prompt="Report the number of DAYS of paid time off (not hours)." sqref="F15" xr:uid="{2C972FD3-8BC0-469C-AE68-5B6127B59C38}"/>
    <dataValidation allowBlank="1" showInputMessage="1" showErrorMessage="1" prompt="If the response is &quot;No&quot;, Lines 9 through 12 do not need to be completed." sqref="F17" xr:uid="{F24A419D-DB2A-4DA3-8FD2-E1E3B7D59681}"/>
    <dataValidation allowBlank="1" showInputMessage="1" showErrorMessage="1" prompt="If the response is &quot;No&quot;, lines 18 through 21 do not need to be completed" sqref="F28" xr:uid="{DC4EDA5D-8539-4A20-BF9B-4CB04730D0E7}"/>
    <dataValidation allowBlank="1" showInputMessage="1" showErrorMessage="1" prompt="Agencies should complete only Line 23 (if payments are based on a tax rate) or Line 24 (if the agency pays the actual cost of benefits paid to former payments). Do not include federal unemployment insurance costs." sqref="F34" xr:uid="{106D891B-4F60-4310-B8B0-B1C7F0BFE834}"/>
    <dataValidation allowBlank="1" showInputMessage="1" showErrorMessage="1" prompt="Some agencies, including some non-profits, may elect to pay the actual cost of UI benefits paid to former employees rather than making payments based on a computed tax rate (&quot;payments in lieu of contributions&quot;)." sqref="F36" xr:uid="{0E8EB381-286E-46B8-9C0A-DDB7D3C14E45}"/>
    <dataValidation allowBlank="1" showInputMessage="1" showErrorMessage="1" prompt="This value is automatically calculated by dividing total spending from Line 21 by the number of enrolled staff from Line 20." sqref="F33" xr:uid="{777F9C25-F433-4FF3-A67A-F459C134AB8D}"/>
    <dataValidation type="decimal" errorStyle="warning" allowBlank="1" showInputMessage="1" showErrorMessage="1" error="Please enter days (not hours) per year." sqref="D15:E15 D11:E11" xr:uid="{18F0FAFE-1406-4C94-8A2D-905AC9C1F3DE}">
      <formula1>0</formula1>
      <formula2>30</formula2>
    </dataValidation>
    <dataValidation type="decimal" operator="greaterThanOrEqual" allowBlank="1" showInputMessage="1" showErrorMessage="1" error="Please enter a valid number." sqref="D7:E7 D20:E20 D32:E32 D35:E36 D26:E26" xr:uid="{5FBCD3F3-6E0F-444A-BEA7-6C64D69D9D92}">
      <formula1>0</formula1>
    </dataValidation>
    <dataValidation type="list" allowBlank="1" showInputMessage="1" showErrorMessage="1" sqref="D17:E17 D28:E28 D9:E9 D13:E13 D23:E23" xr:uid="{FFDABBFA-2A9A-4D8A-9A74-AFD076A765E3}">
      <formula1>"Yes,No"</formula1>
    </dataValidation>
    <dataValidation type="whole" operator="lessThanOrEqual" allowBlank="1" showInputMessage="1" showErrorMessage="1" error="Number of employees eligible for holidays cannot exceed total number of employees reported on Line 1." sqref="D10:E10" xr:uid="{FAEC8FAA-1C47-43B2-9E94-9DECE97D0DA2}">
      <formula1>D$7</formula1>
    </dataValidation>
    <dataValidation type="whole" operator="lessThanOrEqual" allowBlank="1" showInputMessage="1" showErrorMessage="1" error="Number of employees eligible for paid time off cannot exceed total number of employees reported on Line 1." sqref="D14:E14" xr:uid="{90685CB6-4627-4AB2-94C7-12993E0BB8D9}">
      <formula1>D$7</formula1>
    </dataValidation>
    <dataValidation type="whole" operator="lessThanOrEqual" allowBlank="1" showInputMessage="1" showErrorMessage="1" error="Number of employees receiving health insurance cannot exceed number of eligible employees reported on Line 9." sqref="D19:E19" xr:uid="{99BD60D5-AF00-462A-9566-5ECAA1BE65A3}">
      <formula1>D$18</formula1>
    </dataValidation>
    <dataValidation type="whole" operator="lessThanOrEqual" allowBlank="1" showInputMessage="1" showErrorMessage="1" error="Number of employees eligible for health insurance cannot exceed total number of employees reported on Line 1." sqref="D18:E18" xr:uid="{B05F8612-465E-4E78-97B8-27FEF9CDC120}">
      <formula1>D$7</formula1>
    </dataValidation>
    <dataValidation type="whole" operator="lessThanOrEqual" allowBlank="1" showInputMessage="1" showErrorMessage="1" error="Number of employees eligible for other benefits cannot exceed total number of employees reported on Line 1." sqref="D30:E30" xr:uid="{607F9DD6-FB50-49A1-90CE-DAC7138EF9FF}">
      <formula1>D$7</formula1>
    </dataValidation>
    <dataValidation type="whole" operator="lessThanOrEqual" allowBlank="1" showInputMessage="1" showErrorMessage="1" error="Number of employees receiving other benefits cannot exceed number of eligible employees reported on Line 14." sqref="D31:E31" xr:uid="{83CD8D8C-44DD-4E4B-962E-0B22C2AF9388}">
      <formula1>D$30</formula1>
    </dataValidation>
    <dataValidation allowBlank="1" showInputMessage="1" showErrorMessage="1" prompt="Report only the number of staff actually enrolled in the health insurance program. Do not include staff who are eligible, but choose not to participate." sqref="F19" xr:uid="{CCF2458B-9D37-4DD1-8B73-D6DD21DE3959}"/>
    <dataValidation allowBlank="1" showInputMessage="1" showErrorMessage="1" prompt="This value is automatically calculated by dividing total spending from Line 11 by the number of enrolled staff from Line 10." sqref="F21" xr:uid="{9E5455E9-C05B-4011-824D-179FE0E71220}"/>
    <dataValidation allowBlank="1" showInputMessage="1" showErrorMessage="1" prompt="If your agency provides other benefits, report the number of staff who are eligible for one or more of these benefits." sqref="F30" xr:uid="{5E5DE6BB-1C0D-4B0A-8C66-6A46D3871E12}"/>
    <dataValidation allowBlank="1" showInputMessage="1" showErrorMessage="1" prompt="Report the organization's total spending on the benefits listed on Line 18 for the staff listed on Line 20 during the last month of the reported fiscal year." sqref="F32" xr:uid="{E73209B3-6EFD-436C-AE75-7688FFA3239A}"/>
    <dataValidation allowBlank="1" showInputMessage="1" showErrorMessage="1" prompt="Consider only benefits for which the agency is incurring a cost (i.e., a contribution is made to the cost of the benefit). Do not report reimbursement of expenses (such as cell phone allowances)." sqref="F27" xr:uid="{2FED7E39-96B2-4C42-BB02-67B71EF337B7}"/>
    <dataValidation type="decimal" allowBlank="1" showInputMessage="1" showErrorMessage="1" error="Please enter a valid worker's compensation rate. Typical costs are between $0.75 and $3.50 per $100 in wages paid." sqref="D37:E37" xr:uid="{000C78C7-9E1A-4F5B-8B54-A3157DF24B95}">
      <formula1>0</formula1>
      <formula2>10</formula2>
    </dataValidation>
    <dataValidation allowBlank="1" showInputMessage="1" showErrorMessage="1" prompt="If the response is &quot;No&quot;, Lines 6 and 7 do not need to be completed." sqref="F13" xr:uid="{03C6A8CB-898C-4BFC-B83B-8DA1D23A47EE}"/>
    <dataValidation allowBlank="1" showInputMessage="1" showErrorMessage="1" prompt="Exclude the portion paid by employees. Include only the agency's cost for ONE MONTH._x000a_" sqref="F20" xr:uid="{AF6DCE01-CC43-407D-8CE1-D32ED5E8FB76}"/>
    <dataValidation allowBlank="1" showInputMessage="1" showErrorMessage="1" prompt="If the response is &quot;No&quot;, Lines 14 through 16 do not need to be completed." sqref="F23" xr:uid="{82596771-569F-48B0-8C2B-807F9E1A1D74}"/>
    <dataValidation allowBlank="1" showInputMessage="1" showErrorMessage="1" prompt="Report only the number of staff who actually received the retirement benefit contributions. Do not include staff who are eligible, but choose not to participate." sqref="F25" xr:uid="{F099C47A-BBC4-46CB-9532-EE8AA1811603}"/>
    <dataValidation type="whole" operator="lessThanOrEqual" allowBlank="1" showInputMessage="1" showErrorMessage="1" error="Number of employees eligible for retirement benefits cannot exceed total number of employees reported on Line 1." sqref="D24:E24" xr:uid="{3DFB6718-1D65-4AEF-ACBB-0D44779B7DB3}">
      <formula1>D$7</formula1>
    </dataValidation>
    <dataValidation type="whole" operator="lessThanOrEqual" allowBlank="1" showInputMessage="1" showErrorMessage="1" error="Number of employees receiving retirement benefits cannot exceed number of eligible employees reported on Line 14." sqref="D25" xr:uid="{DD60C425-8E09-428B-B99F-798AFDF81D16}">
      <formula1>D24</formula1>
    </dataValidation>
    <dataValidation type="whole" operator="lessThanOrEqual" allowBlank="1" showInputMessage="1" showErrorMessage="1" error="Number of employees receivingretirement benefits cannot exceed number of eligible employees reported on Line 14." sqref="E25" xr:uid="{9EF10063-6A1A-43C9-AB88-66CF2D2275AB}">
      <formula1>E$18</formula1>
    </dataValidation>
    <dataValidation allowBlank="1" showInputMessage="1" showErrorMessage="1" prompt="If your agency has multiple policies, provide a weighted average of the policies associated with direct care workers." sqref="F37" xr:uid="{17FEE5DB-7930-4ABA-A876-77BB45261B1F}"/>
    <dataValidation allowBlank="1" showInputMessage="1" showErrorMessage="1" prompt="Consider only staff who provide billable Community Care Program services when completing this form; do not include administrative and program support staff. " sqref="F7" xr:uid="{860B1143-C61F-4F6B-96CD-C2AFFB2180FA}"/>
    <dataValidation allowBlank="1" showInputMessage="1" showErrorMessage="1" prompt="The tax is applied to the first $14,250 in wages paid to each employee and the rate ranges from 0.75 percent to 7.05 percent." sqref="F35" xr:uid="{7B9F04F8-A21A-4046-8709-21D612DCF003}"/>
  </dataValidations>
  <printOptions horizontalCentered="1"/>
  <pageMargins left="0.25" right="0.25" top="0.75" bottom="0.75" header="0.3" footer="0.3"/>
  <pageSetup scale="90" orientation="landscape" r:id="rId1"/>
  <headerFooter>
    <oddHeader>&amp;R&amp;"Times New Roman,Regular"Page &amp;P of &amp;N&amp;C&amp;"Times New Roman,Bold"Illinois Department on Aging
In-Home Services Provider Survey</oddHeader>
    <oddFooter>&amp;R&amp;"Times New Roman,Regular" printed &amp;D&amp;L&amp;"Times New Roman,Regular"Questions? Contact Tina Harper with Health Management Associates at tharper@healthmanagement.com or (480) 680-1508.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N43"/>
  <sheetViews>
    <sheetView zoomScale="130" zoomScaleNormal="130" zoomScaleSheetLayoutView="130" workbookViewId="0">
      <pane ySplit="7" topLeftCell="A8" activePane="bottomLeft" state="frozen"/>
      <selection activeCell="E10" sqref="E10"/>
      <selection pane="bottomLeft" activeCell="D9" sqref="D9"/>
    </sheetView>
  </sheetViews>
  <sheetFormatPr defaultColWidth="20.7109375" defaultRowHeight="15.75"/>
  <cols>
    <col min="1" max="1" width="4.85546875" style="17" bestFit="1" customWidth="1"/>
    <col min="2" max="2" width="20.85546875" style="5" customWidth="1"/>
    <col min="3" max="3" width="44.7109375" style="5" customWidth="1"/>
    <col min="4" max="4" width="11.7109375" style="5" customWidth="1"/>
    <col min="5" max="7" width="9.7109375" style="5" customWidth="1"/>
    <col min="8" max="10" width="9.28515625" style="5" customWidth="1"/>
    <col min="11" max="11" width="3.42578125" style="59" bestFit="1" customWidth="1"/>
    <col min="12" max="12" width="9.140625" style="62" customWidth="1"/>
    <col min="13" max="13" width="9.140625" style="5" customWidth="1"/>
    <col min="14" max="14" width="14.85546875" style="5" bestFit="1" customWidth="1"/>
    <col min="15" max="256" width="9.140625" style="5" customWidth="1"/>
    <col min="257" max="16384" width="20.7109375" style="5"/>
  </cols>
  <sheetData>
    <row r="1" spans="1:14" ht="15">
      <c r="A1" s="407" t="str">
        <f>IF(ISBLANK('Contact Info &amp; Revenues'!C7),"",'Contact Info &amp; Revenues'!C7)</f>
        <v/>
      </c>
      <c r="B1" s="407"/>
      <c r="C1" s="407"/>
      <c r="D1" s="407"/>
      <c r="E1" s="407"/>
      <c r="F1" s="407"/>
      <c r="G1" s="407"/>
      <c r="H1" s="407"/>
      <c r="I1" s="407"/>
      <c r="J1" s="407"/>
      <c r="K1" s="180"/>
      <c r="N1" s="62"/>
    </row>
    <row r="2" spans="1:14" ht="4.1500000000000004" customHeight="1">
      <c r="N2" s="62"/>
    </row>
    <row r="3" spans="1:14" ht="15">
      <c r="A3" s="434" t="s">
        <v>250</v>
      </c>
      <c r="B3" s="434"/>
      <c r="C3" s="434"/>
      <c r="D3" s="434"/>
      <c r="E3" s="434"/>
      <c r="F3" s="434"/>
      <c r="G3" s="434"/>
      <c r="H3" s="434"/>
      <c r="I3" s="434"/>
      <c r="J3" s="434"/>
      <c r="K3" s="187"/>
      <c r="N3" s="62"/>
    </row>
    <row r="4" spans="1:14" ht="4.9000000000000004" customHeight="1">
      <c r="A4" s="187"/>
      <c r="B4" s="187"/>
      <c r="C4" s="187"/>
      <c r="D4" s="187"/>
      <c r="E4" s="187"/>
      <c r="F4" s="187"/>
      <c r="G4" s="187"/>
      <c r="H4" s="187"/>
      <c r="I4" s="187"/>
      <c r="J4" s="187"/>
      <c r="K4" s="187"/>
      <c r="N4" s="62"/>
    </row>
    <row r="5" spans="1:14" ht="15">
      <c r="A5" s="200" t="s">
        <v>58</v>
      </c>
      <c r="B5" s="200"/>
      <c r="C5" s="200"/>
      <c r="D5" s="200"/>
      <c r="E5" s="200"/>
      <c r="F5" s="200"/>
      <c r="G5" s="200"/>
      <c r="K5" s="192"/>
      <c r="N5" s="62"/>
    </row>
    <row r="6" spans="1:14" ht="30" customHeight="1">
      <c r="A6" s="477" t="s">
        <v>0</v>
      </c>
      <c r="B6" s="466" t="s">
        <v>19</v>
      </c>
      <c r="C6" s="467"/>
      <c r="D6" s="421" t="s">
        <v>18</v>
      </c>
      <c r="E6" s="431" t="s">
        <v>201</v>
      </c>
      <c r="F6" s="432"/>
      <c r="G6" s="433"/>
      <c r="H6" s="419" t="s">
        <v>51</v>
      </c>
      <c r="I6" s="419"/>
      <c r="J6" s="430"/>
      <c r="K6" s="191"/>
      <c r="N6" s="62"/>
    </row>
    <row r="7" spans="1:14" ht="32.25" customHeight="1">
      <c r="A7" s="478"/>
      <c r="B7" s="468"/>
      <c r="C7" s="469"/>
      <c r="D7" s="423"/>
      <c r="E7" s="150" t="s">
        <v>40</v>
      </c>
      <c r="F7" s="150" t="s">
        <v>49</v>
      </c>
      <c r="G7" s="197" t="s">
        <v>39</v>
      </c>
      <c r="H7" s="188" t="s">
        <v>40</v>
      </c>
      <c r="I7" s="150" t="s">
        <v>49</v>
      </c>
      <c r="J7" s="149" t="s">
        <v>39</v>
      </c>
      <c r="N7" s="62"/>
    </row>
    <row r="8" spans="1:14">
      <c r="A8" s="243"/>
      <c r="B8" s="470" t="s">
        <v>97</v>
      </c>
      <c r="C8" s="470"/>
      <c r="D8" s="216"/>
      <c r="E8" s="216"/>
      <c r="F8" s="216"/>
      <c r="G8" s="216"/>
      <c r="H8" s="216"/>
      <c r="I8" s="216"/>
      <c r="J8" s="217"/>
      <c r="N8" s="62"/>
    </row>
    <row r="9" spans="1:14" ht="15" customHeight="1">
      <c r="A9" s="110">
        <v>1</v>
      </c>
      <c r="B9" s="475" t="s">
        <v>244</v>
      </c>
      <c r="C9" s="476"/>
      <c r="D9" s="193"/>
      <c r="E9" s="88"/>
      <c r="F9" s="88"/>
      <c r="G9" s="151"/>
      <c r="H9" s="186"/>
      <c r="I9" s="88"/>
      <c r="J9" s="151"/>
      <c r="K9" s="237" t="s">
        <v>35</v>
      </c>
      <c r="L9" s="62" t="str">
        <f t="shared" ref="L9:L12" si="0">IF(AND(D9&lt;&gt;"",SUM(E9:J9)=0),"Error: reported cost need to be allocated",IF(AND(SUM(E9:J9)&gt;0,SUM(E9:J9)&lt;&gt;1),"Error: allocation of cost does not equal 100%",""))</f>
        <v/>
      </c>
      <c r="N9" s="62"/>
    </row>
    <row r="10" spans="1:14" ht="15" customHeight="1">
      <c r="A10" s="110">
        <f t="shared" ref="A10:A12" si="1">A9+1</f>
        <v>2</v>
      </c>
      <c r="B10" s="481" t="s">
        <v>245</v>
      </c>
      <c r="C10" s="482"/>
      <c r="D10" s="193"/>
      <c r="E10" s="88"/>
      <c r="F10" s="88"/>
      <c r="G10" s="151"/>
      <c r="H10" s="186"/>
      <c r="I10" s="88"/>
      <c r="J10" s="151"/>
      <c r="K10" s="238"/>
      <c r="L10" s="62" t="str">
        <f t="shared" si="0"/>
        <v/>
      </c>
      <c r="N10" s="62"/>
    </row>
    <row r="11" spans="1:14" ht="15" customHeight="1">
      <c r="A11" s="110">
        <f t="shared" si="1"/>
        <v>3</v>
      </c>
      <c r="B11" s="473" t="s">
        <v>246</v>
      </c>
      <c r="C11" s="474"/>
      <c r="D11" s="193"/>
      <c r="E11" s="88"/>
      <c r="F11" s="88"/>
      <c r="G11" s="151"/>
      <c r="H11" s="186"/>
      <c r="I11" s="88"/>
      <c r="J11" s="151"/>
      <c r="K11" s="238"/>
      <c r="L11" s="62" t="str">
        <f t="shared" si="0"/>
        <v/>
      </c>
      <c r="N11" s="62"/>
    </row>
    <row r="12" spans="1:14" ht="15" customHeight="1">
      <c r="A12" s="109">
        <f t="shared" si="1"/>
        <v>4</v>
      </c>
      <c r="B12" s="473" t="s">
        <v>247</v>
      </c>
      <c r="C12" s="474"/>
      <c r="D12" s="193"/>
      <c r="E12" s="88"/>
      <c r="F12" s="88"/>
      <c r="G12" s="151"/>
      <c r="H12" s="186"/>
      <c r="I12" s="88"/>
      <c r="J12" s="151"/>
      <c r="K12" s="237" t="s">
        <v>35</v>
      </c>
      <c r="L12" s="62" t="str">
        <f t="shared" si="0"/>
        <v/>
      </c>
      <c r="N12" s="62"/>
    </row>
    <row r="13" spans="1:14" ht="15" customHeight="1">
      <c r="A13" s="243"/>
      <c r="B13" s="470" t="s">
        <v>96</v>
      </c>
      <c r="C13" s="470"/>
      <c r="D13" s="216"/>
      <c r="E13" s="216"/>
      <c r="F13" s="216"/>
      <c r="G13" s="216"/>
      <c r="H13" s="216"/>
      <c r="I13" s="216"/>
      <c r="J13" s="217"/>
      <c r="K13" s="238"/>
      <c r="N13" s="62"/>
    </row>
    <row r="14" spans="1:14" ht="15" customHeight="1">
      <c r="A14" s="110">
        <f>A12+1</f>
        <v>5</v>
      </c>
      <c r="B14" s="473" t="s">
        <v>54</v>
      </c>
      <c r="C14" s="474"/>
      <c r="D14" s="193"/>
      <c r="E14" s="153"/>
      <c r="F14" s="153"/>
      <c r="G14" s="198"/>
      <c r="H14" s="189"/>
      <c r="I14" s="153"/>
      <c r="J14" s="154"/>
      <c r="K14" s="241" t="s">
        <v>35</v>
      </c>
      <c r="L14" s="62" t="str">
        <f t="shared" ref="L14:L42" si="2">IF(AND(D14&lt;&gt;"",SUM(E14:J14)=0),"Error: reported cost need to be allocated",IF(AND(SUM(E14:J14)&gt;0,SUM(E14:J14)&lt;&gt;1),"Error: allocation of cost does not equal 100%",""))</f>
        <v/>
      </c>
      <c r="N14" s="62"/>
    </row>
    <row r="15" spans="1:14" ht="15" customHeight="1">
      <c r="A15" s="110">
        <f>A14+1</f>
        <v>6</v>
      </c>
      <c r="B15" s="473" t="s">
        <v>56</v>
      </c>
      <c r="C15" s="474"/>
      <c r="D15" s="193"/>
      <c r="E15" s="153"/>
      <c r="F15" s="153"/>
      <c r="G15" s="198"/>
      <c r="H15" s="189"/>
      <c r="I15" s="153"/>
      <c r="J15" s="154"/>
      <c r="K15" s="238"/>
      <c r="L15" s="62" t="str">
        <f t="shared" si="2"/>
        <v/>
      </c>
      <c r="N15" s="62"/>
    </row>
    <row r="16" spans="1:14" ht="15" customHeight="1">
      <c r="A16" s="110">
        <f>A15+1</f>
        <v>7</v>
      </c>
      <c r="B16" s="473" t="s">
        <v>55</v>
      </c>
      <c r="C16" s="474"/>
      <c r="D16" s="193"/>
      <c r="E16" s="153"/>
      <c r="F16" s="153"/>
      <c r="G16" s="198"/>
      <c r="H16" s="189"/>
      <c r="I16" s="153"/>
      <c r="J16" s="154"/>
      <c r="K16" s="238"/>
      <c r="L16" s="62" t="str">
        <f t="shared" si="2"/>
        <v/>
      </c>
      <c r="N16" s="62"/>
    </row>
    <row r="17" spans="1:14" ht="15" customHeight="1">
      <c r="A17" s="243"/>
      <c r="B17" s="470" t="s">
        <v>98</v>
      </c>
      <c r="C17" s="470"/>
      <c r="D17" s="216"/>
      <c r="E17" s="216"/>
      <c r="F17" s="216"/>
      <c r="G17" s="216"/>
      <c r="H17" s="216"/>
      <c r="I17" s="216"/>
      <c r="J17" s="217"/>
      <c r="K17" s="238"/>
      <c r="N17" s="62"/>
    </row>
    <row r="18" spans="1:14" ht="15" customHeight="1">
      <c r="A18" s="110">
        <f>+A16+1</f>
        <v>8</v>
      </c>
      <c r="B18" s="479" t="s">
        <v>95</v>
      </c>
      <c r="C18" s="480"/>
      <c r="D18" s="193"/>
      <c r="E18" s="153"/>
      <c r="F18" s="151"/>
      <c r="G18" s="151"/>
      <c r="H18" s="189"/>
      <c r="I18" s="151"/>
      <c r="J18" s="151"/>
      <c r="K18" s="239" t="s">
        <v>35</v>
      </c>
      <c r="L18" s="62" t="str">
        <f t="shared" si="2"/>
        <v/>
      </c>
      <c r="N18" s="62"/>
    </row>
    <row r="19" spans="1:14" ht="15" customHeight="1">
      <c r="A19" s="110">
        <f>A18+1</f>
        <v>9</v>
      </c>
      <c r="B19" s="479" t="s">
        <v>53</v>
      </c>
      <c r="C19" s="480"/>
      <c r="D19" s="193"/>
      <c r="E19" s="153"/>
      <c r="F19" s="151"/>
      <c r="G19" s="151"/>
      <c r="H19" s="189"/>
      <c r="I19" s="151"/>
      <c r="J19" s="151"/>
      <c r="K19" s="238"/>
      <c r="L19" s="62" t="str">
        <f t="shared" si="2"/>
        <v/>
      </c>
      <c r="N19" s="62"/>
    </row>
    <row r="20" spans="1:14" ht="15" customHeight="1">
      <c r="A20" s="110">
        <f>A19+1</f>
        <v>10</v>
      </c>
      <c r="B20" s="479" t="s">
        <v>57</v>
      </c>
      <c r="C20" s="480"/>
      <c r="D20" s="193"/>
      <c r="E20" s="153"/>
      <c r="F20" s="151"/>
      <c r="G20" s="151"/>
      <c r="H20" s="189"/>
      <c r="I20" s="151"/>
      <c r="J20" s="151"/>
      <c r="K20" s="240" t="s">
        <v>35</v>
      </c>
      <c r="L20" s="62" t="str">
        <f t="shared" si="2"/>
        <v/>
      </c>
      <c r="N20" s="62"/>
    </row>
    <row r="21" spans="1:14" ht="15" customHeight="1">
      <c r="A21" s="243"/>
      <c r="B21" s="470" t="s">
        <v>99</v>
      </c>
      <c r="C21" s="470"/>
      <c r="D21" s="216"/>
      <c r="E21" s="216"/>
      <c r="F21" s="216"/>
      <c r="G21" s="216"/>
      <c r="H21" s="216"/>
      <c r="I21" s="216"/>
      <c r="J21" s="217"/>
      <c r="K21" s="238"/>
      <c r="N21" s="62"/>
    </row>
    <row r="22" spans="1:14" ht="30">
      <c r="A22" s="110">
        <f>+A20+1</f>
        <v>11</v>
      </c>
      <c r="B22" s="277" t="s">
        <v>196</v>
      </c>
      <c r="C22" s="18" t="s">
        <v>32</v>
      </c>
      <c r="D22" s="193"/>
      <c r="E22" s="151"/>
      <c r="F22" s="151"/>
      <c r="G22" s="198"/>
      <c r="H22" s="151"/>
      <c r="I22" s="151"/>
      <c r="J22" s="154"/>
      <c r="K22" s="209" t="s">
        <v>35</v>
      </c>
      <c r="L22" s="62" t="str">
        <f>IF(AND(D22&lt;&gt;"",SUM(E22:J22)=0),"Error: reported cost need to be allocated",IF(AND(SUM(E22:J22)&gt;0,SUM(E22:J22)&lt;&gt;1),"Error: allocation of cost does not equal 100%",""))</f>
        <v/>
      </c>
    </row>
    <row r="23" spans="1:14" ht="15" customHeight="1">
      <c r="A23" s="244">
        <f>+A22+1</f>
        <v>12</v>
      </c>
      <c r="B23" s="488" t="s">
        <v>100</v>
      </c>
      <c r="C23" s="489"/>
      <c r="D23" s="245"/>
      <c r="E23" s="151"/>
      <c r="F23" s="246"/>
      <c r="G23" s="151"/>
      <c r="H23" s="151"/>
      <c r="I23" s="246"/>
      <c r="J23" s="252"/>
      <c r="K23" s="209" t="s">
        <v>35</v>
      </c>
      <c r="L23" s="62" t="str">
        <f t="shared" si="2"/>
        <v/>
      </c>
      <c r="N23" s="62"/>
    </row>
    <row r="24" spans="1:14" ht="15" customHeight="1">
      <c r="A24" s="243"/>
      <c r="B24" s="470" t="s">
        <v>101</v>
      </c>
      <c r="C24" s="470"/>
      <c r="D24" s="216"/>
      <c r="E24" s="216"/>
      <c r="F24" s="216"/>
      <c r="G24" s="216"/>
      <c r="H24" s="216"/>
      <c r="I24" s="216"/>
      <c r="J24" s="217"/>
      <c r="K24" s="238"/>
      <c r="N24" s="62"/>
    </row>
    <row r="25" spans="1:14" ht="15" customHeight="1">
      <c r="A25" s="110">
        <f>A23+1</f>
        <v>13</v>
      </c>
      <c r="B25" s="479" t="s">
        <v>45</v>
      </c>
      <c r="C25" s="480"/>
      <c r="D25" s="193"/>
      <c r="E25" s="153"/>
      <c r="F25" s="153"/>
      <c r="G25" s="151"/>
      <c r="H25" s="189"/>
      <c r="I25" s="153"/>
      <c r="J25" s="151"/>
      <c r="K25" s="238"/>
      <c r="L25" s="62" t="str">
        <f t="shared" si="2"/>
        <v/>
      </c>
      <c r="N25" s="62"/>
    </row>
    <row r="26" spans="1:14" ht="15" customHeight="1">
      <c r="A26" s="110">
        <f t="shared" ref="A26:A43" si="3">A25+1</f>
        <v>14</v>
      </c>
      <c r="B26" s="479" t="s">
        <v>104</v>
      </c>
      <c r="C26" s="480"/>
      <c r="D26" s="193"/>
      <c r="E26" s="153"/>
      <c r="F26" s="153"/>
      <c r="G26" s="151"/>
      <c r="H26" s="189"/>
      <c r="I26" s="153"/>
      <c r="J26" s="151"/>
      <c r="K26" s="240" t="s">
        <v>35</v>
      </c>
      <c r="L26" s="62" t="str">
        <f t="shared" si="2"/>
        <v/>
      </c>
      <c r="N26" s="62"/>
    </row>
    <row r="27" spans="1:14" ht="15" customHeight="1">
      <c r="A27" s="110">
        <f t="shared" si="3"/>
        <v>15</v>
      </c>
      <c r="B27" s="486" t="s">
        <v>177</v>
      </c>
      <c r="C27" s="487"/>
      <c r="D27" s="193"/>
      <c r="E27" s="153"/>
      <c r="F27" s="153"/>
      <c r="G27" s="151"/>
      <c r="H27" s="189"/>
      <c r="I27" s="153"/>
      <c r="J27" s="151"/>
      <c r="K27" s="240" t="s">
        <v>35</v>
      </c>
      <c r="L27" s="62" t="str">
        <f t="shared" si="2"/>
        <v/>
      </c>
      <c r="N27" s="62"/>
    </row>
    <row r="28" spans="1:14" ht="15" customHeight="1">
      <c r="A28" s="110">
        <f t="shared" si="3"/>
        <v>16</v>
      </c>
      <c r="B28" s="479" t="s">
        <v>41</v>
      </c>
      <c r="C28" s="480"/>
      <c r="D28" s="193"/>
      <c r="E28" s="153"/>
      <c r="F28" s="153"/>
      <c r="G28" s="151"/>
      <c r="H28" s="189"/>
      <c r="I28" s="153"/>
      <c r="J28" s="151"/>
      <c r="K28" s="238"/>
      <c r="L28" s="62" t="str">
        <f t="shared" si="2"/>
        <v/>
      </c>
      <c r="N28" s="62"/>
    </row>
    <row r="29" spans="1:14" ht="15" customHeight="1">
      <c r="A29" s="110">
        <f t="shared" si="3"/>
        <v>17</v>
      </c>
      <c r="B29" s="479" t="s">
        <v>42</v>
      </c>
      <c r="C29" s="480"/>
      <c r="D29" s="193"/>
      <c r="E29" s="153"/>
      <c r="F29" s="153"/>
      <c r="G29" s="151"/>
      <c r="H29" s="189"/>
      <c r="I29" s="153"/>
      <c r="J29" s="151"/>
      <c r="K29" s="240" t="s">
        <v>35</v>
      </c>
      <c r="L29" s="62" t="str">
        <f t="shared" si="2"/>
        <v/>
      </c>
      <c r="N29" s="62"/>
    </row>
    <row r="30" spans="1:14" ht="15" customHeight="1">
      <c r="A30" s="110">
        <f t="shared" si="3"/>
        <v>18</v>
      </c>
      <c r="B30" s="479" t="s">
        <v>109</v>
      </c>
      <c r="C30" s="480"/>
      <c r="D30" s="193"/>
      <c r="E30" s="153"/>
      <c r="F30" s="153"/>
      <c r="G30" s="151"/>
      <c r="H30" s="189"/>
      <c r="I30" s="153"/>
      <c r="J30" s="151"/>
      <c r="K30" s="238"/>
      <c r="L30" s="62" t="str">
        <f t="shared" si="2"/>
        <v/>
      </c>
      <c r="N30" s="62"/>
    </row>
    <row r="31" spans="1:14" ht="15" customHeight="1">
      <c r="A31" s="110">
        <f t="shared" si="3"/>
        <v>19</v>
      </c>
      <c r="B31" s="479" t="s">
        <v>17</v>
      </c>
      <c r="C31" s="480"/>
      <c r="D31" s="193"/>
      <c r="E31" s="153"/>
      <c r="F31" s="153"/>
      <c r="G31" s="151"/>
      <c r="H31" s="189"/>
      <c r="I31" s="153"/>
      <c r="J31" s="151"/>
      <c r="K31" s="238"/>
      <c r="L31" s="62" t="str">
        <f t="shared" si="2"/>
        <v/>
      </c>
      <c r="N31" s="62"/>
    </row>
    <row r="32" spans="1:14" ht="15" customHeight="1">
      <c r="A32" s="110">
        <f t="shared" si="3"/>
        <v>20</v>
      </c>
      <c r="B32" s="479" t="s">
        <v>43</v>
      </c>
      <c r="C32" s="480"/>
      <c r="D32" s="193"/>
      <c r="E32" s="153"/>
      <c r="F32" s="153"/>
      <c r="G32" s="151"/>
      <c r="H32" s="189"/>
      <c r="I32" s="153"/>
      <c r="J32" s="151"/>
      <c r="K32" s="240" t="s">
        <v>35</v>
      </c>
      <c r="L32" s="62" t="str">
        <f t="shared" si="2"/>
        <v/>
      </c>
      <c r="N32" s="62"/>
    </row>
    <row r="33" spans="1:14" ht="15" customHeight="1">
      <c r="A33" s="110">
        <f t="shared" si="3"/>
        <v>21</v>
      </c>
      <c r="B33" s="479" t="s">
        <v>110</v>
      </c>
      <c r="C33" s="480"/>
      <c r="D33" s="193"/>
      <c r="E33" s="153"/>
      <c r="F33" s="153"/>
      <c r="G33" s="151"/>
      <c r="H33" s="189"/>
      <c r="I33" s="153"/>
      <c r="J33" s="151"/>
      <c r="K33" s="239" t="s">
        <v>35</v>
      </c>
      <c r="L33" s="62" t="str">
        <f t="shared" si="2"/>
        <v/>
      </c>
      <c r="N33" s="62"/>
    </row>
    <row r="34" spans="1:14" ht="15" customHeight="1">
      <c r="A34" s="110">
        <f t="shared" si="3"/>
        <v>22</v>
      </c>
      <c r="B34" s="479" t="s">
        <v>102</v>
      </c>
      <c r="C34" s="480"/>
      <c r="D34" s="193"/>
      <c r="E34" s="153"/>
      <c r="F34" s="153"/>
      <c r="G34" s="151"/>
      <c r="H34" s="189"/>
      <c r="I34" s="153"/>
      <c r="J34" s="151"/>
      <c r="K34" s="238"/>
      <c r="L34" s="62" t="str">
        <f t="shared" ref="L34:L35" si="4">IF(AND(D34&lt;&gt;"",SUM(E34:J34)=0),"Error: reported cost need to be allocated",IF(AND(SUM(E34:J34)&gt;0,SUM(E34:J34)&lt;&gt;1),"Error: allocation of cost does not equal 100%",""))</f>
        <v/>
      </c>
      <c r="N34" s="62"/>
    </row>
    <row r="35" spans="1:14" ht="15" customHeight="1">
      <c r="A35" s="110">
        <f t="shared" si="3"/>
        <v>23</v>
      </c>
      <c r="B35" s="479" t="s">
        <v>103</v>
      </c>
      <c r="C35" s="480"/>
      <c r="D35" s="193"/>
      <c r="E35" s="153"/>
      <c r="F35" s="153"/>
      <c r="G35" s="151"/>
      <c r="H35" s="189"/>
      <c r="I35" s="153"/>
      <c r="J35" s="151"/>
      <c r="K35" s="238"/>
      <c r="L35" s="62" t="str">
        <f t="shared" si="4"/>
        <v/>
      </c>
      <c r="N35" s="62"/>
    </row>
    <row r="36" spans="1:14" ht="15" customHeight="1">
      <c r="A36" s="110">
        <f t="shared" si="3"/>
        <v>24</v>
      </c>
      <c r="B36" s="485" t="s">
        <v>44</v>
      </c>
      <c r="C36" s="485"/>
      <c r="D36" s="193"/>
      <c r="E36" s="153"/>
      <c r="F36" s="153"/>
      <c r="G36" s="151"/>
      <c r="H36" s="189"/>
      <c r="I36" s="153"/>
      <c r="J36" s="151"/>
      <c r="K36" s="242" t="s">
        <v>35</v>
      </c>
      <c r="L36" s="62" t="str">
        <f>IF(AND(D36&lt;&gt;"",SUM(E36:J36)=0),"Error: reported cost need to be allocated",IF(AND(SUM(E36:J36)&gt;0,SUM(E36:J36)&lt;&gt;1),"Error: allocation of cost does not equal 100%",IF(AND(LEFT(B37,8)="[If Over",D36&lt;&gt;"",VALUE(D36)&gt;0),"Describe allocation method on Line 51","")))</f>
        <v/>
      </c>
      <c r="N36" s="62"/>
    </row>
    <row r="37" spans="1:14" ht="15" customHeight="1">
      <c r="A37" s="110">
        <f t="shared" si="3"/>
        <v>25</v>
      </c>
      <c r="B37" s="483" t="str">
        <f>"[If Overhead is reported in Line "&amp;A36&amp;", describe allocation methodology here]"</f>
        <v>[If Overhead is reported in Line 24, describe allocation methodology here]</v>
      </c>
      <c r="C37" s="484"/>
      <c r="D37" s="195"/>
      <c r="E37" s="178"/>
      <c r="F37" s="178"/>
      <c r="G37" s="199"/>
      <c r="H37" s="190"/>
      <c r="I37" s="178"/>
      <c r="J37" s="179"/>
      <c r="K37" s="211"/>
    </row>
    <row r="38" spans="1:14" ht="15" customHeight="1">
      <c r="A38" s="110">
        <f t="shared" si="3"/>
        <v>26</v>
      </c>
      <c r="B38" s="181" t="s">
        <v>16</v>
      </c>
      <c r="C38" s="18" t="s">
        <v>32</v>
      </c>
      <c r="D38" s="194"/>
      <c r="E38" s="153"/>
      <c r="F38" s="153"/>
      <c r="G38" s="198"/>
      <c r="H38" s="189"/>
      <c r="I38" s="153"/>
      <c r="J38" s="154"/>
      <c r="K38" s="210" t="s">
        <v>35</v>
      </c>
      <c r="L38" s="62" t="str">
        <f t="shared" si="2"/>
        <v/>
      </c>
    </row>
    <row r="39" spans="1:14" ht="15" customHeight="1">
      <c r="A39" s="110">
        <f t="shared" si="3"/>
        <v>27</v>
      </c>
      <c r="B39" s="92" t="s">
        <v>15</v>
      </c>
      <c r="C39" s="18" t="s">
        <v>32</v>
      </c>
      <c r="D39" s="194"/>
      <c r="E39" s="153"/>
      <c r="F39" s="153"/>
      <c r="G39" s="198"/>
      <c r="H39" s="189"/>
      <c r="I39" s="153"/>
      <c r="J39" s="154"/>
      <c r="K39" s="210" t="s">
        <v>35</v>
      </c>
      <c r="L39" s="62" t="str">
        <f t="shared" si="2"/>
        <v/>
      </c>
    </row>
    <row r="40" spans="1:14" ht="15" customHeight="1">
      <c r="A40" s="110">
        <f t="shared" si="3"/>
        <v>28</v>
      </c>
      <c r="B40" s="92" t="s">
        <v>14</v>
      </c>
      <c r="C40" s="18" t="s">
        <v>32</v>
      </c>
      <c r="D40" s="194"/>
      <c r="E40" s="153"/>
      <c r="F40" s="153"/>
      <c r="G40" s="198"/>
      <c r="H40" s="189"/>
      <c r="I40" s="153"/>
      <c r="J40" s="154"/>
      <c r="K40" s="210" t="s">
        <v>35</v>
      </c>
      <c r="L40" s="62" t="str">
        <f t="shared" si="2"/>
        <v/>
      </c>
    </row>
    <row r="41" spans="1:14" ht="15" customHeight="1">
      <c r="A41" s="110">
        <f t="shared" si="3"/>
        <v>29</v>
      </c>
      <c r="B41" s="92" t="s">
        <v>13</v>
      </c>
      <c r="C41" s="18" t="s">
        <v>32</v>
      </c>
      <c r="D41" s="194"/>
      <c r="E41" s="153"/>
      <c r="F41" s="153"/>
      <c r="G41" s="198"/>
      <c r="H41" s="189"/>
      <c r="I41" s="153"/>
      <c r="J41" s="154"/>
      <c r="K41" s="210" t="s">
        <v>35</v>
      </c>
      <c r="L41" s="62" t="str">
        <f t="shared" si="2"/>
        <v/>
      </c>
    </row>
    <row r="42" spans="1:14" ht="15" customHeight="1">
      <c r="A42" s="110">
        <f t="shared" si="3"/>
        <v>30</v>
      </c>
      <c r="B42" s="92" t="s">
        <v>12</v>
      </c>
      <c r="C42" s="18" t="s">
        <v>32</v>
      </c>
      <c r="D42" s="194"/>
      <c r="E42" s="153"/>
      <c r="F42" s="153"/>
      <c r="G42" s="198"/>
      <c r="H42" s="189"/>
      <c r="I42" s="153"/>
      <c r="J42" s="154"/>
      <c r="K42" s="210" t="s">
        <v>35</v>
      </c>
      <c r="L42" s="62" t="str">
        <f t="shared" si="2"/>
        <v/>
      </c>
    </row>
    <row r="43" spans="1:14" ht="15" customHeight="1">
      <c r="A43" s="111">
        <f t="shared" si="3"/>
        <v>31</v>
      </c>
      <c r="B43" s="471" t="s">
        <v>178</v>
      </c>
      <c r="C43" s="472"/>
      <c r="D43" s="322">
        <f>SUM(D9:D42)</f>
        <v>0</v>
      </c>
      <c r="E43" s="322">
        <f t="shared" ref="E43:J43" si="5">SUMPRODUCT($D$9:$D$42,E9:E42)</f>
        <v>0</v>
      </c>
      <c r="F43" s="322">
        <f t="shared" si="5"/>
        <v>0</v>
      </c>
      <c r="G43" s="322">
        <f t="shared" si="5"/>
        <v>0</v>
      </c>
      <c r="H43" s="322">
        <f t="shared" si="5"/>
        <v>0</v>
      </c>
      <c r="I43" s="322">
        <f t="shared" si="5"/>
        <v>0</v>
      </c>
      <c r="J43" s="323">
        <f t="shared" si="5"/>
        <v>0</v>
      </c>
      <c r="K43" s="210"/>
    </row>
  </sheetData>
  <sheetProtection algorithmName="SHA-512" hashValue="gpcrmHLNjT+JD1WYHxnLFL7i1hfX23VJTOXfQmbGpTOqWWMmmizOuZGF4Gw9Lvego9ETb386JZovYfj98Pcmrw==" saltValue="YFfr2ijlvVgWCDTv6zJGlw==" spinCount="100000" sheet="1" objects="1" scenarios="1"/>
  <mergeCells count="37">
    <mergeCell ref="B10:C10"/>
    <mergeCell ref="B34:C34"/>
    <mergeCell ref="B35:C35"/>
    <mergeCell ref="B37:C37"/>
    <mergeCell ref="B36:C36"/>
    <mergeCell ref="B32:C32"/>
    <mergeCell ref="B33:C33"/>
    <mergeCell ref="B31:C31"/>
    <mergeCell ref="B27:C27"/>
    <mergeCell ref="B23:C23"/>
    <mergeCell ref="B24:C24"/>
    <mergeCell ref="B29:C29"/>
    <mergeCell ref="B30:C30"/>
    <mergeCell ref="B26:C26"/>
    <mergeCell ref="B11:C11"/>
    <mergeCell ref="B25:C25"/>
    <mergeCell ref="B14:C14"/>
    <mergeCell ref="B15:C15"/>
    <mergeCell ref="B16:C16"/>
    <mergeCell ref="B20:C20"/>
    <mergeCell ref="B17:C17"/>
    <mergeCell ref="B6:C7"/>
    <mergeCell ref="B21:C21"/>
    <mergeCell ref="B43:C43"/>
    <mergeCell ref="A1:J1"/>
    <mergeCell ref="B8:C8"/>
    <mergeCell ref="B13:C13"/>
    <mergeCell ref="B12:C12"/>
    <mergeCell ref="B9:C9"/>
    <mergeCell ref="A3:J3"/>
    <mergeCell ref="H6:J6"/>
    <mergeCell ref="D6:D7"/>
    <mergeCell ref="A6:A7"/>
    <mergeCell ref="E6:G6"/>
    <mergeCell ref="B28:C28"/>
    <mergeCell ref="B19:C19"/>
    <mergeCell ref="B18:C18"/>
  </mergeCells>
  <conditionalFormatting sqref="B37">
    <cfRule type="expression" dxfId="15" priority="96">
      <formula>IF(AND(VALUE(D36)&gt;0,L36&lt;&gt;""),TRUE,FALSE)</formula>
    </cfRule>
  </conditionalFormatting>
  <conditionalFormatting sqref="C22">
    <cfRule type="expression" dxfId="14" priority="21">
      <formula>IF(AND(D22&gt;0,OR(C22="[type description here]",C22="")),TRUE,FALSE)</formula>
    </cfRule>
  </conditionalFormatting>
  <conditionalFormatting sqref="C38:C42">
    <cfRule type="expression" dxfId="13" priority="22">
      <formula>IF(AND(D38&gt;0,OR(C38="[type description here]",C38="")),TRUE,FALSE)</formula>
    </cfRule>
  </conditionalFormatting>
  <conditionalFormatting sqref="E9:F12 H9:I12 E18:E20 H18:H20 G22:J22">
    <cfRule type="expression" dxfId="12" priority="48">
      <formula>IF($D9&lt;&gt;"",SUM($E9:$J9)&lt;&gt;1)</formula>
    </cfRule>
  </conditionalFormatting>
  <conditionalFormatting sqref="E22:F23">
    <cfRule type="expression" dxfId="11" priority="44">
      <formula>IF($D22&lt;&gt;"",SUM($E22:$J22)&lt;&gt;1)</formula>
    </cfRule>
  </conditionalFormatting>
  <conditionalFormatting sqref="E9:J12">
    <cfRule type="expression" dxfId="10" priority="2">
      <formula>IF(AND(SUM($E9:$J9)&gt;0,SUM($E9:$J9)&lt;&gt;1),TRUE,FALSE)</formula>
    </cfRule>
  </conditionalFormatting>
  <conditionalFormatting sqref="E14:J16 F23:J23 E38:J42">
    <cfRule type="expression" dxfId="9" priority="122">
      <formula>IF($D14&lt;&gt;"",SUM($E14:$J14)&lt;&gt;1)</formula>
    </cfRule>
  </conditionalFormatting>
  <conditionalFormatting sqref="E14:J16">
    <cfRule type="expression" dxfId="8" priority="131">
      <formula>IF(AND(SUM($E14:$J14)&gt;0,SUM($E14:$J14)&lt;&gt;1),TRUE,FALSE)</formula>
    </cfRule>
  </conditionalFormatting>
  <conditionalFormatting sqref="E18:J20 E22:J23">
    <cfRule type="expression" dxfId="7" priority="47">
      <formula>IF(AND(SUM($E18:$J18)&gt;0,SUM($E18:$J18)&lt;&gt;1),TRUE,FALSE)</formula>
    </cfRule>
  </conditionalFormatting>
  <conditionalFormatting sqref="E25:J36">
    <cfRule type="expression" dxfId="6" priority="23">
      <formula>IF($D25&lt;&gt;"",SUM($E25:$J25)&lt;&gt;1)</formula>
    </cfRule>
  </conditionalFormatting>
  <conditionalFormatting sqref="E25:J42">
    <cfRule type="expression" dxfId="5" priority="26">
      <formula>IF(AND(SUM($E25:$J25)&gt;0,SUM($E25:$J25)&lt;&gt;1),TRUE,FALSE)</formula>
    </cfRule>
  </conditionalFormatting>
  <conditionalFormatting sqref="F18:G20 I18:J20">
    <cfRule type="expression" dxfId="4" priority="13">
      <formula>IF($D18&lt;&gt;"",SUM($E18:$J18)&lt;&gt;1)</formula>
    </cfRule>
  </conditionalFormatting>
  <conditionalFormatting sqref="G9:G12">
    <cfRule type="expression" dxfId="3" priority="3">
      <formula>IF($D9&lt;&gt;"",SUM($E9:$J9)&lt;&gt;1)</formula>
    </cfRule>
  </conditionalFormatting>
  <conditionalFormatting sqref="J9:J12">
    <cfRule type="expression" dxfId="2" priority="1">
      <formula>IF($D9&lt;&gt;"",SUM($E9:$J9)&lt;&gt;1)</formula>
    </cfRule>
  </conditionalFormatting>
  <dataValidations xWindow="1048" yWindow="734" count="23">
    <dataValidation allowBlank="1" showInputMessage="1" showErrorMessage="1" prompt="Input any other non-staff costs that do not fit into the provided categories. Label any categories that you add and report the associated expense and complete the allocation." sqref="K38:K42" xr:uid="{00000000-0002-0000-0600-000000000000}"/>
    <dataValidation allowBlank="1" showInputMessage="1" showErrorMessage="1" prompt="Expenses include acquisition, depreciation, insurance, maintenance, gas, registration, etc." sqref="K14" xr:uid="{00000000-0002-0000-0600-000001000000}"/>
    <dataValidation allowBlank="1" showInputMessage="1" showErrorMessage="1" prompt="Report utility and similar costs that are not included as part of rental costs already reported. Do not include costs associated with residential settings." sqref="K14" xr:uid="{BFCE862C-23CA-49CD-921B-E5078AF433BB}"/>
    <dataValidation allowBlank="1" showInputMessage="1" showErrorMessage="1" prompt="Report property tax, corporate income tax, and other taxes paid by your organization, but do not include payroll taxes (Social Security, Medicare) or personal income taxes." sqref="K18" xr:uid="{ED793100-7E48-4978-B0F8-6995D74075A7}"/>
    <dataValidation allowBlank="1" showInputMessage="1" showErrorMessage="1" prompt="Report your agency’s hiring expenses, which could include expenses such as background checks, placement agency fees, etc. Do not include staff costs (such as HR staff) or training-related costs in this line." sqref="K26" xr:uid="{E4F46C2D-6F52-434C-AD89-BE907E01E2C4}"/>
    <dataValidation allowBlank="1" showInputMessage="1" showErrorMessage="1" prompt="Report your agency’s training expenses, which could include costs such as training materials, course fees, etc. Do not include staff payroll costs. " sqref="K27" xr:uid="{17B76941-7789-4B96-8EE0-CA2824C7C102}"/>
    <dataValidation allowBlank="1" showInputMessage="1" showErrorMessage="1" prompt="Report your agency’s insurance costs.  Do not include employee benefits such as health or dental insurance, workers’ compensation costs, or automobile insurance." sqref="K20" xr:uid="{A04B4755-503E-45D4-B595-AD2D1B24A3BD}"/>
    <dataValidation allowBlank="1" showInputMessage="1" showErrorMessage="1" prompt="Report your agency’s costs for memberships in business, technical, and/or professional organizations or subscriptions to business, professional, and/or technical periodicals." sqref="K32" xr:uid="{7579FAFA-AFF9-4E29-A6E5-C6A660A1DBDD}"/>
    <dataValidation allowBlank="1" showInputMessage="1" showErrorMessage="1" prompt="Report the costs of professional and consultant services (e.g., legal and accounting) related to your agency’s operation.  Do not include costs associated with contractors who provide direct care services." sqref="K33" xr:uid="{5E148481-C2AF-4A89-97DB-6182C1C8056E}"/>
    <dataValidation allowBlank="1" showInputMessage="1" showErrorMessage="1" prompt="Report any expenses incurred from an allocation of corporate overhead (for example, a 'management fee' charged by a corporate entity to subsidiaries). If an amount is reported on this line, complete the next line as well." sqref="K36" xr:uid="{E79A1437-CD62-420D-8992-B3BA55B01439}"/>
    <dataValidation allowBlank="1" showInputMessage="1" showErrorMessage="1" prompt="Report utility and similar costs that are not included as part of rental costs already reported. Include only costs associated with residential settings." sqref="K18 K20 K14" xr:uid="{FE710061-A5F9-42BA-AABA-CE1B9C40E0BD}"/>
    <dataValidation type="decimal" operator="greaterThanOrEqual" allowBlank="1" showInputMessage="1" showErrorMessage="1" error="Please enter a valid number." sqref="D14:J16 D18:J20 D25:J43 D22:J23 D9:J12" xr:uid="{00000000-0002-0000-0600-000002000000}">
      <formula1>0</formula1>
    </dataValidation>
    <dataValidation allowBlank="1" showInputMessage="1" showErrorMessage="1" prompt="Report your agency’s insurance costs. Do not include employee benefits such as health or dental insurance, workers’ compensation costs, or automobile insurance." sqref="K20" xr:uid="{8C3F66A4-459A-459C-AC4F-9A6480A4BBD4}"/>
    <dataValidation allowBlank="1" showInputMessage="1" showErrorMessage="1" prompt="Report non-staff-related costs associated with electronic visit verfication (e.g., EVV systems, devices for staff)." sqref="K23" xr:uid="{8ABC9AE1-E7C5-41B1-BAC1-72FE2FF5F27A}"/>
    <dataValidation allowBlank="1" showInputMessage="1" showErrorMessage="1" prompt="Do not include costs associated with electronic visit verification reported on LIne 12." sqref="K29" xr:uid="{3622EBC4-6883-4759-B9A3-99F25920B954}"/>
    <dataValidation allowBlank="1" showInputMessage="1" showErrorMessage="1" prompt="Report utility and similar costs that are not included as part of rental costs already reported. Do not include costs associated with residential and day programs." sqref="K12" xr:uid="{2F629E3C-FAC7-4BA7-977E-CCB38A0D0EA9}"/>
    <dataValidation allowBlank="1" showInputMessage="1" showErrorMessage="1" prompt="Report utility and similar costs that are not included as part of rental costs already reported. Include only costs associated with residential and day programs." sqref="K12" xr:uid="{8A28A80B-6270-4E1F-9056-50A763B40BB1}"/>
    <dataValidation allowBlank="1" showErrorMessage="1" prompt="Enter a job category that is considered to be a Behavioral Health Professional._x000a_" sqref="B22" xr:uid="{A4C07095-F5A4-4839-899F-6A767786EF2C}"/>
    <dataValidation allowBlank="1" showInputMessage="1" showErrorMessage="1" prompt="Report the cost of supplies associated with your agency's In-Home services program. Include the description of the supplies." sqref="K22" xr:uid="{69921331-57DC-4427-8D07-4E02AD3B3ED5}"/>
    <dataValidation allowBlank="1" showInputMessage="1" showErrorMessage="1" prompt="Report costs for program supplies for Attendant Care service." sqref="K22" xr:uid="{61672A46-2309-404B-BF0C-48EDC2BA33A7}"/>
    <dataValidation allowBlank="1" showErrorMessage="1" sqref="K43" xr:uid="{7FACF063-1F9E-45C2-B6BF-75B94F1590B9}"/>
    <dataValidation allowBlank="1" showInputMessage="1" showErrorMessage="1" prompt="Report the percentage of costs allocated to In-Home Services for which revenues were reported on Line 8 of the Contact Info &amp; Revenues form. Total allocation should equal to 100%." sqref="E6:G6" xr:uid="{008D8403-6D27-4B31-AF47-471F3A47554B}"/>
    <dataValidation allowBlank="1" showInputMessage="1" showErrorMessage="1" prompt="Report costs for facilities unrelated to direct services." sqref="K9" xr:uid="{13F6B5C2-572C-4C85-B625-936297784B26}"/>
  </dataValidations>
  <printOptions horizontalCentered="1"/>
  <pageMargins left="0.25" right="0.25" top="0.75" bottom="0.75" header="0.3" footer="0.3"/>
  <pageSetup scale="90" orientation="landscape" r:id="rId1"/>
  <headerFooter>
    <oddHeader>&amp;R&amp;"Times New Roman,Regular"Page &amp;P of &amp;N&amp;C&amp;"Times New Roman,Bold"Illinois Department on Aging
In-Home Services Provider Survey</oddHeader>
    <oddFooter>&amp;R&amp;"Times New Roman,Regular" printed &amp;D&amp;L&amp;"Times New Roman,Regular"Questions? Contact Tina Harper with Health Management Associates at tharper@healthmanagement.com or (480) 680-1508.</oddFooter>
  </headerFooter>
  <rowBreaks count="2" manualBreakCount="2">
    <brk id="20" max="10" man="1"/>
    <brk id="2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R27"/>
  <sheetViews>
    <sheetView zoomScale="130" zoomScaleNormal="130" zoomScaleSheetLayoutView="100" workbookViewId="0">
      <pane ySplit="5" topLeftCell="A6" activePane="bottomLeft" state="frozen"/>
      <selection activeCell="E10" sqref="E10"/>
      <selection pane="bottomLeft" activeCell="D7" sqref="D7"/>
    </sheetView>
  </sheetViews>
  <sheetFormatPr defaultColWidth="8.85546875" defaultRowHeight="15"/>
  <cols>
    <col min="1" max="1" width="5.7109375" style="50" customWidth="1"/>
    <col min="2" max="2" width="84.140625" style="50" customWidth="1"/>
    <col min="3" max="16" width="10.7109375" style="50" customWidth="1"/>
    <col min="17" max="16384" width="8.85546875" style="50"/>
  </cols>
  <sheetData>
    <row r="1" spans="1:18">
      <c r="A1" s="407" t="str">
        <f>IF(ISBLANK('Contact Info &amp; Revenues'!C7),"",'Contact Info &amp; Revenues'!C7)</f>
        <v/>
      </c>
      <c r="B1" s="407"/>
      <c r="C1" s="407"/>
      <c r="D1" s="407"/>
      <c r="E1" s="407"/>
      <c r="F1" s="407"/>
      <c r="G1" s="407"/>
      <c r="H1" s="407"/>
      <c r="I1" s="407"/>
      <c r="J1" s="407"/>
      <c r="K1" s="407"/>
      <c r="L1" s="407"/>
      <c r="M1" s="407"/>
      <c r="N1" s="407"/>
      <c r="O1" s="407"/>
      <c r="P1" s="407"/>
      <c r="Q1" s="43"/>
    </row>
    <row r="2" spans="1:18" ht="6" customHeight="1">
      <c r="A2" s="43"/>
      <c r="B2" s="11"/>
      <c r="C2" s="11"/>
      <c r="D2" s="11"/>
      <c r="E2" s="11"/>
      <c r="F2" s="11"/>
      <c r="G2" s="11"/>
      <c r="H2" s="11"/>
      <c r="I2" s="11"/>
      <c r="J2" s="11"/>
      <c r="K2" s="11"/>
      <c r="L2" s="11"/>
      <c r="M2" s="11"/>
      <c r="N2" s="11"/>
      <c r="O2" s="11"/>
      <c r="P2" s="11"/>
      <c r="Q2" s="43"/>
    </row>
    <row r="3" spans="1:18" ht="15.75">
      <c r="A3" s="461" t="s">
        <v>189</v>
      </c>
      <c r="B3" s="461"/>
      <c r="C3" s="461"/>
      <c r="D3" s="43"/>
      <c r="E3" s="43"/>
      <c r="F3" s="43"/>
      <c r="G3" s="43"/>
      <c r="H3" s="43"/>
      <c r="I3" s="43"/>
      <c r="J3" s="43"/>
      <c r="K3" s="43"/>
      <c r="L3" s="43"/>
      <c r="M3" s="43"/>
      <c r="N3" s="43"/>
      <c r="O3" s="43"/>
      <c r="P3" s="43"/>
      <c r="Q3" s="43"/>
    </row>
    <row r="4" spans="1:18" ht="6" customHeight="1">
      <c r="A4" s="490"/>
      <c r="B4" s="490"/>
      <c r="C4" s="490"/>
      <c r="D4" s="172"/>
      <c r="E4" s="172"/>
      <c r="F4" s="172"/>
      <c r="G4" s="172"/>
      <c r="H4" s="172"/>
      <c r="I4" s="172"/>
      <c r="J4" s="172"/>
      <c r="K4" s="172"/>
      <c r="L4" s="172"/>
      <c r="M4" s="172"/>
      <c r="N4" s="172"/>
      <c r="O4" s="172"/>
      <c r="P4" s="172"/>
      <c r="Q4" s="10"/>
    </row>
    <row r="5" spans="1:18" ht="15" customHeight="1">
      <c r="A5" s="135" t="s">
        <v>0</v>
      </c>
      <c r="B5" s="136" t="s">
        <v>1</v>
      </c>
      <c r="C5" s="137" t="s">
        <v>2</v>
      </c>
      <c r="D5" s="280" t="s">
        <v>206</v>
      </c>
      <c r="E5" s="340" t="s">
        <v>209</v>
      </c>
      <c r="F5" s="340" t="s">
        <v>212</v>
      </c>
      <c r="G5" s="340" t="s">
        <v>215</v>
      </c>
      <c r="H5" s="340" t="s">
        <v>218</v>
      </c>
      <c r="I5" s="340" t="s">
        <v>221</v>
      </c>
      <c r="J5" s="340" t="s">
        <v>224</v>
      </c>
      <c r="K5" s="340" t="s">
        <v>227</v>
      </c>
      <c r="L5" s="340" t="s">
        <v>230</v>
      </c>
      <c r="M5" s="340" t="s">
        <v>233</v>
      </c>
      <c r="N5" s="340" t="s">
        <v>236</v>
      </c>
      <c r="O5" s="340" t="s">
        <v>238</v>
      </c>
      <c r="P5" s="147" t="s">
        <v>240</v>
      </c>
      <c r="Q5" s="83"/>
    </row>
    <row r="6" spans="1:18" ht="15" customHeight="1">
      <c r="A6" s="138"/>
      <c r="B6" s="84" t="s">
        <v>7</v>
      </c>
      <c r="C6" s="68"/>
      <c r="D6" s="70"/>
      <c r="E6" s="70"/>
      <c r="F6" s="70"/>
      <c r="G6" s="70"/>
      <c r="H6" s="70"/>
      <c r="I6" s="70"/>
      <c r="J6" s="70"/>
      <c r="K6" s="70"/>
      <c r="L6" s="70"/>
      <c r="M6" s="70"/>
      <c r="N6" s="70"/>
      <c r="O6" s="70"/>
      <c r="P6" s="146"/>
      <c r="Q6" s="83"/>
      <c r="R6" s="85"/>
    </row>
    <row r="7" spans="1:18" ht="15" customHeight="1">
      <c r="A7" s="128">
        <v>1</v>
      </c>
      <c r="B7" s="69" t="s">
        <v>190</v>
      </c>
      <c r="C7" s="35">
        <v>80</v>
      </c>
      <c r="D7" s="208"/>
      <c r="E7" s="335"/>
      <c r="F7" s="208"/>
      <c r="G7" s="335"/>
      <c r="H7" s="208"/>
      <c r="I7" s="208"/>
      <c r="J7" s="208"/>
      <c r="K7" s="208"/>
      <c r="L7" s="208"/>
      <c r="M7" s="208"/>
      <c r="N7" s="208"/>
      <c r="O7" s="208"/>
      <c r="P7" s="139"/>
      <c r="Q7" s="83"/>
      <c r="R7" s="85"/>
    </row>
    <row r="8" spans="1:18" ht="15" customHeight="1">
      <c r="A8" s="128">
        <f>A7+1</f>
        <v>2</v>
      </c>
      <c r="B8" s="69" t="s">
        <v>191</v>
      </c>
      <c r="C8" s="35">
        <v>20</v>
      </c>
      <c r="D8" s="208"/>
      <c r="E8" s="335"/>
      <c r="F8" s="208"/>
      <c r="G8" s="335"/>
      <c r="H8" s="208"/>
      <c r="I8" s="208"/>
      <c r="J8" s="208"/>
      <c r="K8" s="208"/>
      <c r="L8" s="208"/>
      <c r="M8" s="208"/>
      <c r="N8" s="208"/>
      <c r="O8" s="208"/>
      <c r="P8" s="139"/>
      <c r="Q8" s="83"/>
      <c r="R8" s="76"/>
    </row>
    <row r="9" spans="1:18" ht="15" customHeight="1">
      <c r="A9" s="128">
        <f>A8+1</f>
        <v>3</v>
      </c>
      <c r="B9" s="78" t="s">
        <v>193</v>
      </c>
      <c r="C9" s="35">
        <v>9</v>
      </c>
      <c r="D9" s="208"/>
      <c r="E9" s="335"/>
      <c r="F9" s="208"/>
      <c r="G9" s="335"/>
      <c r="H9" s="208"/>
      <c r="I9" s="208"/>
      <c r="J9" s="208"/>
      <c r="K9" s="208"/>
      <c r="L9" s="208"/>
      <c r="M9" s="208"/>
      <c r="N9" s="208"/>
      <c r="O9" s="208"/>
      <c r="P9" s="139"/>
      <c r="Q9" s="83"/>
    </row>
    <row r="10" spans="1:18" ht="15" customHeight="1">
      <c r="A10" s="128">
        <f>A9+1</f>
        <v>4</v>
      </c>
      <c r="B10" s="69" t="s">
        <v>192</v>
      </c>
      <c r="C10" s="36">
        <v>3.25</v>
      </c>
      <c r="D10" s="281"/>
      <c r="E10" s="336"/>
      <c r="F10" s="281"/>
      <c r="G10" s="336"/>
      <c r="H10" s="281"/>
      <c r="I10" s="281"/>
      <c r="J10" s="281"/>
      <c r="K10" s="281"/>
      <c r="L10" s="281"/>
      <c r="M10" s="281"/>
      <c r="N10" s="281"/>
      <c r="O10" s="281"/>
      <c r="P10" s="140"/>
      <c r="Q10" s="83"/>
    </row>
    <row r="11" spans="1:18" ht="15" customHeight="1">
      <c r="A11" s="121"/>
      <c r="B11" s="74" t="s">
        <v>52</v>
      </c>
      <c r="C11" s="70"/>
      <c r="D11" s="287"/>
      <c r="E11" s="287"/>
      <c r="F11" s="287"/>
      <c r="G11" s="287"/>
      <c r="H11" s="287"/>
      <c r="I11" s="287"/>
      <c r="J11" s="287"/>
      <c r="K11" s="287"/>
      <c r="L11" s="287"/>
      <c r="M11" s="287"/>
      <c r="N11" s="287"/>
      <c r="O11" s="287"/>
      <c r="P11" s="141"/>
      <c r="Q11" s="10"/>
      <c r="R11" s="76"/>
    </row>
    <row r="12" spans="1:18" ht="15" customHeight="1">
      <c r="A12" s="134">
        <f>A10+1</f>
        <v>5</v>
      </c>
      <c r="B12" s="75" t="s">
        <v>3</v>
      </c>
      <c r="C12" s="80">
        <v>38</v>
      </c>
      <c r="D12" s="282"/>
      <c r="E12" s="337"/>
      <c r="F12" s="282"/>
      <c r="G12" s="337"/>
      <c r="H12" s="282"/>
      <c r="I12" s="282"/>
      <c r="J12" s="282"/>
      <c r="K12" s="282"/>
      <c r="L12" s="282"/>
      <c r="M12" s="282"/>
      <c r="N12" s="282"/>
      <c r="O12" s="282"/>
      <c r="P12" s="142"/>
      <c r="Q12" s="10"/>
      <c r="R12" s="76"/>
    </row>
    <row r="13" spans="1:18" ht="15" customHeight="1">
      <c r="A13" s="128">
        <f t="shared" ref="A13:A25" si="0">A12+1</f>
        <v>6</v>
      </c>
      <c r="B13" s="374" t="s">
        <v>258</v>
      </c>
      <c r="C13" s="36">
        <f>IF(AND(C9&gt;0,C10&gt;0),C9*C10,"")</f>
        <v>29.25</v>
      </c>
      <c r="D13" s="325" t="str">
        <f>IF(AND(D9&gt;0,D10&gt;0),D9*D10,"")</f>
        <v/>
      </c>
      <c r="E13" s="325" t="str">
        <f t="shared" ref="E13:H13" si="1">IF(AND(E9&gt;0,E10&gt;0),E9*E10,"")</f>
        <v/>
      </c>
      <c r="F13" s="325" t="str">
        <f t="shared" si="1"/>
        <v/>
      </c>
      <c r="G13" s="325" t="str">
        <f t="shared" si="1"/>
        <v/>
      </c>
      <c r="H13" s="325" t="str">
        <f t="shared" si="1"/>
        <v/>
      </c>
      <c r="I13" s="325" t="str">
        <f t="shared" ref="I13:O13" si="2">IF(AND(I9&gt;0,I10&gt;0),I9*I10,"")</f>
        <v/>
      </c>
      <c r="J13" s="325" t="str">
        <f t="shared" si="2"/>
        <v/>
      </c>
      <c r="K13" s="325" t="str">
        <f t="shared" si="2"/>
        <v/>
      </c>
      <c r="L13" s="325" t="str">
        <f t="shared" si="2"/>
        <v/>
      </c>
      <c r="M13" s="325" t="str">
        <f t="shared" si="2"/>
        <v/>
      </c>
      <c r="N13" s="325" t="str">
        <f t="shared" si="2"/>
        <v/>
      </c>
      <c r="O13" s="325" t="str">
        <f t="shared" si="2"/>
        <v/>
      </c>
      <c r="P13" s="143" t="str">
        <f>IF(AND(P9&gt;0,P10&gt;0),P9*P10,"")</f>
        <v/>
      </c>
      <c r="Q13" s="10"/>
      <c r="R13" s="76"/>
    </row>
    <row r="14" spans="1:18" ht="15" customHeight="1">
      <c r="A14" s="128">
        <f t="shared" si="0"/>
        <v>7</v>
      </c>
      <c r="B14" s="374" t="s">
        <v>254</v>
      </c>
      <c r="C14" s="36">
        <v>1.25</v>
      </c>
      <c r="D14" s="326"/>
      <c r="E14" s="337"/>
      <c r="F14" s="326"/>
      <c r="G14" s="337"/>
      <c r="H14" s="326"/>
      <c r="I14" s="326"/>
      <c r="J14" s="326"/>
      <c r="K14" s="326"/>
      <c r="L14" s="326"/>
      <c r="M14" s="326"/>
      <c r="N14" s="326"/>
      <c r="O14" s="326"/>
      <c r="P14" s="142"/>
      <c r="Q14" s="10"/>
      <c r="R14" s="76"/>
    </row>
    <row r="15" spans="1:18" ht="15" customHeight="1">
      <c r="A15" s="128">
        <f t="shared" si="0"/>
        <v>8</v>
      </c>
      <c r="B15" s="373" t="s">
        <v>106</v>
      </c>
      <c r="C15" s="36">
        <v>1</v>
      </c>
      <c r="D15" s="326"/>
      <c r="E15" s="337"/>
      <c r="F15" s="326"/>
      <c r="G15" s="337"/>
      <c r="H15" s="326"/>
      <c r="I15" s="326"/>
      <c r="J15" s="326"/>
      <c r="K15" s="326"/>
      <c r="L15" s="326"/>
      <c r="M15" s="326"/>
      <c r="N15" s="326"/>
      <c r="O15" s="326"/>
      <c r="P15" s="142"/>
      <c r="Q15" s="10"/>
      <c r="R15" s="76"/>
    </row>
    <row r="16" spans="1:18" ht="15" customHeight="1">
      <c r="A16" s="128">
        <f t="shared" si="0"/>
        <v>9</v>
      </c>
      <c r="B16" s="374" t="s">
        <v>255</v>
      </c>
      <c r="C16" s="36">
        <v>1</v>
      </c>
      <c r="D16" s="326"/>
      <c r="E16" s="337"/>
      <c r="F16" s="326"/>
      <c r="G16" s="337"/>
      <c r="H16" s="326"/>
      <c r="I16" s="326"/>
      <c r="J16" s="326"/>
      <c r="K16" s="326"/>
      <c r="L16" s="326"/>
      <c r="M16" s="326"/>
      <c r="N16" s="326"/>
      <c r="O16" s="326"/>
      <c r="P16" s="142"/>
      <c r="R16" s="76"/>
    </row>
    <row r="17" spans="1:18" ht="15" customHeight="1">
      <c r="A17" s="128">
        <f t="shared" si="0"/>
        <v>10</v>
      </c>
      <c r="B17" s="373" t="s">
        <v>6</v>
      </c>
      <c r="C17" s="36">
        <v>4</v>
      </c>
      <c r="D17" s="326"/>
      <c r="E17" s="337"/>
      <c r="F17" s="326"/>
      <c r="G17" s="337"/>
      <c r="H17" s="326"/>
      <c r="I17" s="326"/>
      <c r="J17" s="326"/>
      <c r="K17" s="326"/>
      <c r="L17" s="326"/>
      <c r="M17" s="326"/>
      <c r="N17" s="326"/>
      <c r="O17" s="326"/>
      <c r="P17" s="142"/>
      <c r="Q17" s="10"/>
      <c r="R17" s="76"/>
    </row>
    <row r="18" spans="1:18" ht="15" customHeight="1">
      <c r="A18" s="128">
        <f t="shared" si="0"/>
        <v>11</v>
      </c>
      <c r="B18" s="374" t="s">
        <v>256</v>
      </c>
      <c r="C18" s="36">
        <v>1</v>
      </c>
      <c r="D18" s="326"/>
      <c r="E18" s="337"/>
      <c r="F18" s="326"/>
      <c r="G18" s="337"/>
      <c r="H18" s="326"/>
      <c r="I18" s="326"/>
      <c r="J18" s="326"/>
      <c r="K18" s="326"/>
      <c r="L18" s="326"/>
      <c r="M18" s="326"/>
      <c r="N18" s="326"/>
      <c r="O18" s="326"/>
      <c r="P18" s="142"/>
      <c r="Q18" s="10"/>
      <c r="R18" s="76"/>
    </row>
    <row r="19" spans="1:18" ht="15" customHeight="1">
      <c r="A19" s="128">
        <f t="shared" si="0"/>
        <v>12</v>
      </c>
      <c r="B19" s="375" t="s">
        <v>257</v>
      </c>
      <c r="C19" s="36">
        <v>0.5</v>
      </c>
      <c r="D19" s="326"/>
      <c r="E19" s="337"/>
      <c r="F19" s="326"/>
      <c r="G19" s="337"/>
      <c r="H19" s="326"/>
      <c r="I19" s="326"/>
      <c r="J19" s="326"/>
      <c r="K19" s="326"/>
      <c r="L19" s="326"/>
      <c r="M19" s="326"/>
      <c r="N19" s="326"/>
      <c r="O19" s="326"/>
      <c r="P19" s="142"/>
      <c r="Q19" s="10"/>
      <c r="R19" s="76"/>
    </row>
    <row r="20" spans="1:18" ht="15" customHeight="1">
      <c r="A20" s="128">
        <f t="shared" si="0"/>
        <v>13</v>
      </c>
      <c r="B20" s="376" t="s">
        <v>259</v>
      </c>
      <c r="C20" s="36">
        <v>0</v>
      </c>
      <c r="D20" s="326"/>
      <c r="E20" s="337"/>
      <c r="F20" s="326"/>
      <c r="G20" s="337"/>
      <c r="H20" s="326"/>
      <c r="I20" s="326"/>
      <c r="J20" s="326"/>
      <c r="K20" s="326"/>
      <c r="L20" s="326"/>
      <c r="M20" s="326"/>
      <c r="N20" s="326"/>
      <c r="O20" s="326"/>
      <c r="P20" s="142"/>
      <c r="Q20" s="82" t="str">
        <f>IF(AND(SUM(D20:P20)&gt;0,OR(B20="Other activities [type description here]",B20="")),"Error: No description for reported time","")</f>
        <v/>
      </c>
      <c r="R20" s="76"/>
    </row>
    <row r="21" spans="1:18" ht="15" customHeight="1">
      <c r="A21" s="128">
        <f t="shared" si="0"/>
        <v>14</v>
      </c>
      <c r="B21" s="376" t="s">
        <v>259</v>
      </c>
      <c r="C21" s="36">
        <v>0</v>
      </c>
      <c r="D21" s="326"/>
      <c r="E21" s="337"/>
      <c r="F21" s="326"/>
      <c r="G21" s="337"/>
      <c r="H21" s="326"/>
      <c r="I21" s="326"/>
      <c r="J21" s="326"/>
      <c r="K21" s="326"/>
      <c r="L21" s="326"/>
      <c r="M21" s="326"/>
      <c r="N21" s="326"/>
      <c r="O21" s="326"/>
      <c r="P21" s="142"/>
      <c r="Q21" s="82" t="str">
        <f>IF(AND(SUM(D21:P21)&gt;0,OR(B21="Other activities [type description here]",B21="")),"Error: No description for reported time","")</f>
        <v/>
      </c>
      <c r="R21" s="76"/>
    </row>
    <row r="22" spans="1:18" ht="15" customHeight="1">
      <c r="A22" s="128">
        <f t="shared" si="0"/>
        <v>15</v>
      </c>
      <c r="B22" s="376" t="s">
        <v>259</v>
      </c>
      <c r="C22" s="36">
        <v>0</v>
      </c>
      <c r="D22" s="326"/>
      <c r="E22" s="337"/>
      <c r="F22" s="326"/>
      <c r="G22" s="337"/>
      <c r="H22" s="326"/>
      <c r="I22" s="326"/>
      <c r="J22" s="326"/>
      <c r="K22" s="326"/>
      <c r="L22" s="326"/>
      <c r="M22" s="326"/>
      <c r="N22" s="326"/>
      <c r="O22" s="326"/>
      <c r="P22" s="142"/>
      <c r="Q22" s="82" t="str">
        <f>IF(AND(SUM(D22:P22)&gt;0,OR(B22="Other activities [type description here]",B22="")),"Error: No description for reported time","")</f>
        <v/>
      </c>
      <c r="R22" s="76"/>
    </row>
    <row r="23" spans="1:18" ht="15" customHeight="1">
      <c r="A23" s="128">
        <f t="shared" si="0"/>
        <v>16</v>
      </c>
      <c r="B23" s="86" t="str">
        <f>CONCATENATE("Has all time been allocated? (Total hours from Line ",A12," should equal sum of Lines ",A13," - ",A22,")")</f>
        <v>Has all time been allocated? (Total hours from Line 5 should equal sum of Lines 6 - 15)</v>
      </c>
      <c r="C23" s="36" t="str">
        <f>IF(C12=SUM(C13:C22),"Yes","No")</f>
        <v>Yes</v>
      </c>
      <c r="D23" s="325" t="str">
        <f>IF(D12=SUM(D13:D22),"Yes","No")</f>
        <v>Yes</v>
      </c>
      <c r="E23" s="325" t="str">
        <f t="shared" ref="E23" si="3">IF(E12=SUM(E13:E22),"Yes","No")</f>
        <v>Yes</v>
      </c>
      <c r="F23" s="325" t="str">
        <f t="shared" ref="F23" si="4">IF(F12=SUM(F13:F22),"Yes","No")</f>
        <v>Yes</v>
      </c>
      <c r="G23" s="325" t="str">
        <f t="shared" ref="G23" si="5">IF(G12=SUM(G13:G22),"Yes","No")</f>
        <v>Yes</v>
      </c>
      <c r="H23" s="325" t="str">
        <f t="shared" ref="H23" si="6">IF(H12=SUM(H13:H22),"Yes","No")</f>
        <v>Yes</v>
      </c>
      <c r="I23" s="325" t="str">
        <f t="shared" ref="I23" si="7">IF(I12=SUM(I13:I22),"Yes","No")</f>
        <v>Yes</v>
      </c>
      <c r="J23" s="325" t="str">
        <f t="shared" ref="J23" si="8">IF(J12=SUM(J13:J22),"Yes","No")</f>
        <v>Yes</v>
      </c>
      <c r="K23" s="325" t="str">
        <f t="shared" ref="K23" si="9">IF(K12=SUM(K13:K22),"Yes","No")</f>
        <v>Yes</v>
      </c>
      <c r="L23" s="325" t="str">
        <f t="shared" ref="L23" si="10">IF(L12=SUM(L13:L22),"Yes","No")</f>
        <v>Yes</v>
      </c>
      <c r="M23" s="325" t="str">
        <f t="shared" ref="M23" si="11">IF(M12=SUM(M13:M22),"Yes","No")</f>
        <v>Yes</v>
      </c>
      <c r="N23" s="325" t="str">
        <f t="shared" ref="N23" si="12">IF(N12=SUM(N13:N22),"Yes","No")</f>
        <v>Yes</v>
      </c>
      <c r="O23" s="325" t="str">
        <f t="shared" ref="O23" si="13">IF(O12=SUM(O13:O22),"Yes","No")</f>
        <v>Yes</v>
      </c>
      <c r="P23" s="143" t="str">
        <f>IF(P12=SUM(P13:P22),"Yes","No")</f>
        <v>Yes</v>
      </c>
      <c r="Q23" s="10"/>
      <c r="R23" s="76"/>
    </row>
    <row r="24" spans="1:18" ht="15" customHeight="1">
      <c r="A24" s="128">
        <f t="shared" si="0"/>
        <v>17</v>
      </c>
      <c r="B24" s="78" t="s">
        <v>60</v>
      </c>
      <c r="C24" s="79">
        <v>80</v>
      </c>
      <c r="D24" s="327"/>
      <c r="E24" s="338"/>
      <c r="F24" s="327"/>
      <c r="G24" s="338"/>
      <c r="H24" s="327"/>
      <c r="I24" s="327"/>
      <c r="J24" s="327"/>
      <c r="K24" s="327"/>
      <c r="L24" s="327"/>
      <c r="M24" s="327"/>
      <c r="N24" s="327"/>
      <c r="O24" s="327"/>
      <c r="P24" s="144"/>
      <c r="Q24" s="10"/>
    </row>
    <row r="25" spans="1:18" ht="15" customHeight="1">
      <c r="A25" s="131">
        <f t="shared" si="0"/>
        <v>18</v>
      </c>
      <c r="B25" s="89" t="s">
        <v>38</v>
      </c>
      <c r="C25" s="90">
        <v>25</v>
      </c>
      <c r="D25" s="4"/>
      <c r="E25" s="339"/>
      <c r="F25" s="4"/>
      <c r="G25" s="339"/>
      <c r="H25" s="4"/>
      <c r="I25" s="4"/>
      <c r="J25" s="4"/>
      <c r="K25" s="4"/>
      <c r="L25" s="4"/>
      <c r="M25" s="4"/>
      <c r="N25" s="4"/>
      <c r="O25" s="4"/>
      <c r="P25" s="145"/>
      <c r="Q25" s="10"/>
      <c r="R25" s="77"/>
    </row>
    <row r="26" spans="1:18">
      <c r="A26" s="11"/>
      <c r="B26" s="10"/>
      <c r="C26" s="11"/>
      <c r="D26" s="11"/>
      <c r="E26" s="11"/>
      <c r="F26" s="11"/>
      <c r="G26" s="11"/>
      <c r="H26" s="11"/>
      <c r="I26" s="11"/>
      <c r="J26" s="11"/>
      <c r="K26" s="11"/>
      <c r="L26" s="11"/>
      <c r="M26" s="11"/>
      <c r="N26" s="11"/>
      <c r="O26" s="11"/>
      <c r="P26" s="11"/>
      <c r="Q26" s="10"/>
    </row>
    <row r="27" spans="1:18">
      <c r="A27" s="11"/>
      <c r="B27" s="10"/>
      <c r="C27" s="11"/>
      <c r="D27" s="11"/>
      <c r="E27" s="11"/>
      <c r="F27" s="11"/>
      <c r="G27" s="11"/>
      <c r="H27" s="11"/>
      <c r="I27" s="11"/>
      <c r="J27" s="11"/>
      <c r="K27" s="11"/>
      <c r="L27" s="11"/>
      <c r="M27" s="11"/>
      <c r="N27" s="11"/>
      <c r="O27" s="11"/>
      <c r="P27" s="11"/>
      <c r="Q27" s="10"/>
    </row>
  </sheetData>
  <sheetProtection algorithmName="SHA-512" hashValue="dXlAkKHb49ZsqliJCOt/rlYKs1ghqYNI5lMAOBZdHkvjSPHemaCgTIhXJCVs09baAv0qcKhDZ4Z6kO1otfa5Dw==" saltValue="Qclw0DNg8SKtrzcy7lVlSw==" spinCount="100000" sheet="1" objects="1" scenarios="1"/>
  <dataConsolidate/>
  <mergeCells count="3">
    <mergeCell ref="A3:C3"/>
    <mergeCell ref="A4:C4"/>
    <mergeCell ref="A1:P1"/>
  </mergeCells>
  <conditionalFormatting sqref="D23:P23">
    <cfRule type="expression" dxfId="1" priority="2">
      <formula>D23="No"</formula>
    </cfRule>
  </conditionalFormatting>
  <dataValidations count="10">
    <dataValidation allowBlank="1" showErrorMessage="1" prompt="Enter a job category that is considered to be a Behavioral Health Professional._x000a_" sqref="R6:R8 R11:R23 B7:B12 B17 B15 B23:B25" xr:uid="{00000000-0002-0000-0800-000000000000}"/>
    <dataValidation allowBlank="1" showInputMessage="1" showErrorMessage="1" prompt="Examples include staff meetings, filing employer-required paperwork (not related to service delivery), and receiving counseling from supervisor. Do not include time spent on training programs." sqref="B19" xr:uid="{5AB1DBBE-CAFC-4B2D-970D-E889EE2F7829}"/>
    <dataValidation allowBlank="1" showInputMessage="1" showErrorMessage="1" prompt="Input the number of hours per week that a direct care worker is providing other direct care services." sqref="B14" xr:uid="{9B0359A4-1BAB-4205-9771-A6B63B1D7204}"/>
    <dataValidation allowBlank="1" showInputMessage="1" showErrorMessage="1" prompt="Input the number of hours per week that a direct care worker spends on recordkeeping activities, other than documentation that occurs during the course of service provision. Examples could include case notes and incident reports." sqref="B18" xr:uid="{0F540D2A-A870-414A-81F9-F5D1F57B6871}"/>
    <dataValidation allowBlank="1" showInputMessage="1" showErrorMessage="1" prompt="This line is automatically calculated by multiplying Line 3 by Line 4." sqref="B13" xr:uid="{37707B75-2EA9-40A9-A677-7AAC9DFC4288}"/>
    <dataValidation allowBlank="1" showInputMessage="1" showErrorMessage="1" prompt="Do not report time that is redirected to another activity accounted for on another Line; e.g., if a one-hour appointment is cancelled but the worker is able to spend 45 minutes catching up on recordkeeping, only 15 minutes would be reported on this Line." sqref="B16" xr:uid="{DD7CE646-EAF0-471C-B63C-BF4BCDA7166C}"/>
    <dataValidation type="decimal" operator="greaterThanOrEqual" allowBlank="1" showInputMessage="1" showErrorMessage="1" error="Please enter a valid number." sqref="D20:P22 D7:P10 D16:P16" xr:uid="{00000000-0002-0000-0800-000004000000}">
      <formula1>0</formula1>
    </dataValidation>
    <dataValidation type="decimal" operator="greaterThanOrEqual" allowBlank="1" showInputMessage="1" showErrorMessage="1" sqref="D24:P25" xr:uid="{00000000-0002-0000-0800-000005000000}">
      <formula1>0</formula1>
    </dataValidation>
    <dataValidation type="decimal" allowBlank="1" showInputMessage="1" showErrorMessage="1" error="Please enter a valid number. Typical hours in a week for a single DSP." sqref="D17:P19 D12:P15" xr:uid="{00000000-0002-0000-0800-000006000000}">
      <formula1>0</formula1>
      <formula2>168</formula2>
    </dataValidation>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_x000a_" sqref="B20:B22" xr:uid="{0D77A706-6C06-4240-834B-E401E39846F9}"/>
  </dataValidations>
  <printOptions horizontalCentered="1"/>
  <pageMargins left="0.25" right="0.25" top="0.75" bottom="0.75" header="0.3" footer="0.3"/>
  <pageSetup scale="90" orientation="landscape" r:id="rId1"/>
  <headerFooter>
    <oddHeader>&amp;R&amp;"Times New Roman,Regular"Page &amp;P of &amp;N&amp;C&amp;"Times New Roman,Bold"Illinois Department on Aging
In-Home Services Provider Survey</oddHeader>
    <oddFooter>&amp;R&amp;"Times New Roman,Regular" printed &amp;D&amp;L&amp;"Times New Roman,Regular"Questions? Contact Tina Harper with Health Management Associates at tharper@healthmanagement.com or (480) 680-1508.</oddFooter>
  </headerFooter>
  <ignoredErrors>
    <ignoredError sqref="Q20:Q2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5EDA4-11B5-4345-AD57-62396FAA5587}">
  <sheetPr codeName="Sheet31"/>
  <dimension ref="A1:K55"/>
  <sheetViews>
    <sheetView showGridLines="0" zoomScale="130" zoomScaleNormal="130" zoomScaleSheetLayoutView="100" workbookViewId="0">
      <pane ySplit="7" topLeftCell="A8" activePane="bottomLeft" state="frozen"/>
      <selection activeCell="E10" sqref="E10"/>
      <selection pane="bottomLeft" activeCell="B9" sqref="B9"/>
    </sheetView>
  </sheetViews>
  <sheetFormatPr defaultColWidth="8.85546875" defaultRowHeight="15"/>
  <cols>
    <col min="1" max="1" width="5.7109375" style="50" customWidth="1"/>
    <col min="2" max="2" width="13.5703125" style="50" customWidth="1"/>
    <col min="3" max="3" width="127.5703125" style="50" customWidth="1"/>
    <col min="4" max="16384" width="8.85546875" style="50"/>
  </cols>
  <sheetData>
    <row r="1" spans="1:11">
      <c r="A1" s="407" t="str">
        <f>IF(ISBLANK('Contact Info &amp; Revenues'!C7),"",'Contact Info &amp; Revenues'!C7)</f>
        <v/>
      </c>
      <c r="B1" s="407"/>
      <c r="C1" s="407"/>
    </row>
    <row r="2" spans="1:11" ht="6" customHeight="1">
      <c r="A2" s="43"/>
      <c r="B2" s="11"/>
      <c r="C2" s="11"/>
    </row>
    <row r="3" spans="1:11">
      <c r="A3" s="491" t="s">
        <v>166</v>
      </c>
      <c r="B3" s="491"/>
      <c r="C3" s="491"/>
    </row>
    <row r="4" spans="1:11" ht="6" customHeight="1">
      <c r="A4" s="320"/>
      <c r="B4" s="320"/>
      <c r="C4" s="320"/>
    </row>
    <row r="5" spans="1:11" ht="30" customHeight="1">
      <c r="A5" s="492" t="s">
        <v>165</v>
      </c>
      <c r="B5" s="492"/>
      <c r="C5" s="492"/>
      <c r="D5" s="71"/>
    </row>
    <row r="6" spans="1:11" ht="30" customHeight="1">
      <c r="A6" s="493" t="s">
        <v>164</v>
      </c>
      <c r="B6" s="493"/>
      <c r="C6" s="493"/>
      <c r="D6" s="71"/>
    </row>
    <row r="7" spans="1:11" ht="42.75">
      <c r="A7" s="319" t="s">
        <v>0</v>
      </c>
      <c r="B7" s="318" t="s">
        <v>163</v>
      </c>
      <c r="C7" s="317" t="s">
        <v>162</v>
      </c>
      <c r="D7" s="72"/>
    </row>
    <row r="8" spans="1:11" ht="15" customHeight="1">
      <c r="A8" s="316"/>
      <c r="B8" s="315" t="s">
        <v>161</v>
      </c>
      <c r="C8" s="314"/>
      <c r="D8" s="73"/>
      <c r="H8" s="169"/>
      <c r="I8" s="169"/>
      <c r="J8" s="169"/>
      <c r="K8" s="169"/>
    </row>
    <row r="9" spans="1:11" ht="35.1" customHeight="1">
      <c r="A9" s="313" t="s">
        <v>160</v>
      </c>
      <c r="B9" s="312"/>
      <c r="C9" s="311" t="s">
        <v>121</v>
      </c>
      <c r="D9" s="76"/>
    </row>
    <row r="10" spans="1:11" ht="35.1" customHeight="1">
      <c r="A10" s="298" t="s">
        <v>159</v>
      </c>
      <c r="B10" s="310"/>
      <c r="C10" s="308" t="s">
        <v>121</v>
      </c>
      <c r="D10" s="71"/>
    </row>
    <row r="11" spans="1:11" ht="35.1" customHeight="1">
      <c r="A11" s="296" t="s">
        <v>158</v>
      </c>
      <c r="B11" s="309"/>
      <c r="C11" s="308" t="s">
        <v>121</v>
      </c>
      <c r="D11" s="288"/>
    </row>
    <row r="12" spans="1:11" s="289" customFormat="1" ht="35.1" customHeight="1">
      <c r="A12" s="296" t="s">
        <v>157</v>
      </c>
      <c r="B12" s="309"/>
      <c r="C12" s="308" t="s">
        <v>121</v>
      </c>
    </row>
    <row r="13" spans="1:11" s="289" customFormat="1" ht="35.1" customHeight="1">
      <c r="A13" s="293" t="s">
        <v>156</v>
      </c>
      <c r="B13" s="307"/>
      <c r="C13" s="306" t="s">
        <v>121</v>
      </c>
    </row>
    <row r="14" spans="1:11" s="289" customFormat="1">
      <c r="A14" s="304"/>
      <c r="B14" s="303" t="s">
        <v>155</v>
      </c>
      <c r="C14" s="302"/>
    </row>
    <row r="15" spans="1:11" s="289" customFormat="1" ht="35.1" customHeight="1">
      <c r="A15" s="301" t="s">
        <v>154</v>
      </c>
      <c r="B15" s="300"/>
      <c r="C15" s="299" t="s">
        <v>121</v>
      </c>
    </row>
    <row r="16" spans="1:11" s="289" customFormat="1" ht="35.1" customHeight="1">
      <c r="A16" s="298" t="s">
        <v>153</v>
      </c>
      <c r="B16" s="297"/>
      <c r="C16" s="294" t="s">
        <v>121</v>
      </c>
    </row>
    <row r="17" spans="1:11" s="289" customFormat="1" ht="35.1" customHeight="1">
      <c r="A17" s="296" t="s">
        <v>152</v>
      </c>
      <c r="B17" s="295"/>
      <c r="C17" s="294" t="s">
        <v>121</v>
      </c>
    </row>
    <row r="18" spans="1:11" s="289" customFormat="1" ht="35.1" customHeight="1">
      <c r="A18" s="296" t="s">
        <v>151</v>
      </c>
      <c r="B18" s="295"/>
      <c r="C18" s="294" t="s">
        <v>121</v>
      </c>
    </row>
    <row r="19" spans="1:11" s="289" customFormat="1" ht="35.1" customHeight="1">
      <c r="A19" s="293" t="s">
        <v>150</v>
      </c>
      <c r="B19" s="292"/>
      <c r="C19" s="291" t="s">
        <v>121</v>
      </c>
    </row>
    <row r="20" spans="1:11" s="289" customFormat="1">
      <c r="A20" s="304"/>
      <c r="B20" s="303" t="s">
        <v>149</v>
      </c>
      <c r="C20" s="302"/>
    </row>
    <row r="21" spans="1:11" ht="35.1" customHeight="1">
      <c r="A21" s="301" t="s">
        <v>148</v>
      </c>
      <c r="B21" s="300"/>
      <c r="C21" s="299" t="s">
        <v>121</v>
      </c>
      <c r="D21" s="73"/>
      <c r="H21" s="169"/>
      <c r="I21" s="169"/>
      <c r="J21" s="169"/>
      <c r="K21" s="169"/>
    </row>
    <row r="22" spans="1:11" ht="35.1" customHeight="1">
      <c r="A22" s="298" t="s">
        <v>147</v>
      </c>
      <c r="B22" s="297"/>
      <c r="C22" s="294" t="s">
        <v>121</v>
      </c>
      <c r="D22" s="73"/>
      <c r="H22" s="169"/>
      <c r="I22" s="169"/>
      <c r="J22" s="169"/>
      <c r="K22" s="169"/>
    </row>
    <row r="23" spans="1:11" ht="35.1" customHeight="1">
      <c r="A23" s="296" t="s">
        <v>146</v>
      </c>
      <c r="B23" s="295"/>
      <c r="C23" s="294" t="s">
        <v>121</v>
      </c>
      <c r="D23" s="73"/>
      <c r="H23" s="169"/>
      <c r="I23" s="169"/>
      <c r="J23" s="169"/>
      <c r="K23" s="169"/>
    </row>
    <row r="24" spans="1:11" ht="35.1" customHeight="1">
      <c r="A24" s="296" t="s">
        <v>145</v>
      </c>
      <c r="B24" s="295"/>
      <c r="C24" s="294" t="s">
        <v>121</v>
      </c>
      <c r="D24" s="73"/>
      <c r="H24" s="169"/>
      <c r="I24" s="169"/>
      <c r="J24" s="169"/>
      <c r="K24" s="169"/>
    </row>
    <row r="25" spans="1:11" ht="35.1" customHeight="1">
      <c r="A25" s="296" t="s">
        <v>144</v>
      </c>
      <c r="B25" s="295"/>
      <c r="C25" s="305" t="s">
        <v>121</v>
      </c>
      <c r="D25" s="73"/>
      <c r="H25" s="169"/>
      <c r="I25" s="169"/>
      <c r="J25" s="169"/>
      <c r="K25" s="169"/>
    </row>
    <row r="26" spans="1:11" ht="15" customHeight="1">
      <c r="A26" s="304"/>
      <c r="B26" s="303" t="s">
        <v>143</v>
      </c>
      <c r="C26" s="302"/>
      <c r="D26" s="73"/>
      <c r="H26" s="169"/>
      <c r="I26" s="169"/>
      <c r="J26" s="169"/>
      <c r="K26" s="169"/>
    </row>
    <row r="27" spans="1:11" ht="35.1" customHeight="1">
      <c r="A27" s="301" t="s">
        <v>142</v>
      </c>
      <c r="B27" s="300"/>
      <c r="C27" s="294" t="s">
        <v>121</v>
      </c>
      <c r="D27" s="73"/>
      <c r="H27" s="169"/>
      <c r="I27" s="169"/>
      <c r="J27" s="169"/>
      <c r="K27" s="169"/>
    </row>
    <row r="28" spans="1:11" ht="35.1" customHeight="1">
      <c r="A28" s="298" t="s">
        <v>141</v>
      </c>
      <c r="B28" s="297"/>
      <c r="C28" s="294" t="s">
        <v>121</v>
      </c>
      <c r="D28" s="73"/>
      <c r="H28" s="169"/>
      <c r="I28" s="169"/>
      <c r="J28" s="169"/>
      <c r="K28" s="169"/>
    </row>
    <row r="29" spans="1:11" ht="35.1" customHeight="1">
      <c r="A29" s="296" t="s">
        <v>140</v>
      </c>
      <c r="B29" s="295"/>
      <c r="C29" s="294" t="s">
        <v>121</v>
      </c>
      <c r="D29" s="73"/>
      <c r="H29" s="169"/>
      <c r="I29" s="169"/>
      <c r="J29" s="169"/>
      <c r="K29" s="169"/>
    </row>
    <row r="30" spans="1:11" ht="35.1" customHeight="1">
      <c r="A30" s="296" t="s">
        <v>139</v>
      </c>
      <c r="B30" s="295"/>
      <c r="C30" s="294" t="s">
        <v>121</v>
      </c>
      <c r="H30" s="169"/>
      <c r="I30" s="169"/>
      <c r="J30" s="169"/>
      <c r="K30" s="169"/>
    </row>
    <row r="31" spans="1:11" ht="35.1" customHeight="1">
      <c r="A31" s="293" t="s">
        <v>138</v>
      </c>
      <c r="B31" s="292"/>
      <c r="C31" s="291" t="s">
        <v>121</v>
      </c>
    </row>
    <row r="32" spans="1:11" ht="15" customHeight="1">
      <c r="A32" s="304"/>
      <c r="B32" s="303" t="s">
        <v>137</v>
      </c>
      <c r="C32" s="302"/>
      <c r="D32" s="76"/>
    </row>
    <row r="33" spans="1:4" ht="35.1" customHeight="1">
      <c r="A33" s="301" t="s">
        <v>136</v>
      </c>
      <c r="B33" s="300"/>
      <c r="C33" s="299" t="s">
        <v>121</v>
      </c>
      <c r="D33" s="76"/>
    </row>
    <row r="34" spans="1:4" ht="35.1" customHeight="1">
      <c r="A34" s="298" t="s">
        <v>135</v>
      </c>
      <c r="B34" s="297"/>
      <c r="C34" s="294" t="s">
        <v>121</v>
      </c>
    </row>
    <row r="35" spans="1:4" ht="35.1" customHeight="1">
      <c r="A35" s="296" t="s">
        <v>134</v>
      </c>
      <c r="B35" s="295"/>
      <c r="C35" s="294" t="s">
        <v>121</v>
      </c>
      <c r="D35" s="77"/>
    </row>
    <row r="36" spans="1:4" ht="35.1" customHeight="1">
      <c r="A36" s="296" t="s">
        <v>133</v>
      </c>
      <c r="B36" s="295"/>
      <c r="C36" s="294" t="s">
        <v>121</v>
      </c>
    </row>
    <row r="37" spans="1:4" ht="35.1" customHeight="1">
      <c r="A37" s="293" t="s">
        <v>132</v>
      </c>
      <c r="B37" s="292"/>
      <c r="C37" s="291" t="s">
        <v>121</v>
      </c>
    </row>
    <row r="38" spans="1:4" ht="15" customHeight="1">
      <c r="A38" s="304"/>
      <c r="B38" s="303" t="s">
        <v>97</v>
      </c>
      <c r="C38" s="302"/>
    </row>
    <row r="39" spans="1:4" ht="35.1" customHeight="1">
      <c r="A39" s="301" t="s">
        <v>116</v>
      </c>
      <c r="B39" s="300"/>
      <c r="C39" s="299" t="s">
        <v>121</v>
      </c>
    </row>
    <row r="40" spans="1:4" ht="35.1" customHeight="1">
      <c r="A40" s="298" t="s">
        <v>117</v>
      </c>
      <c r="B40" s="297"/>
      <c r="C40" s="294" t="s">
        <v>121</v>
      </c>
    </row>
    <row r="41" spans="1:4" ht="35.1" customHeight="1">
      <c r="A41" s="296" t="s">
        <v>118</v>
      </c>
      <c r="B41" s="295"/>
      <c r="C41" s="294" t="s">
        <v>121</v>
      </c>
    </row>
    <row r="42" spans="1:4" ht="35.1" customHeight="1">
      <c r="A42" s="296" t="s">
        <v>119</v>
      </c>
      <c r="B42" s="295"/>
      <c r="C42" s="294" t="s">
        <v>121</v>
      </c>
    </row>
    <row r="43" spans="1:4" ht="35.1" customHeight="1">
      <c r="A43" s="293" t="s">
        <v>120</v>
      </c>
      <c r="B43" s="292"/>
      <c r="C43" s="291" t="s">
        <v>121</v>
      </c>
    </row>
    <row r="44" spans="1:4">
      <c r="A44" s="304"/>
      <c r="B44" s="303" t="s">
        <v>96</v>
      </c>
      <c r="C44" s="302"/>
    </row>
    <row r="45" spans="1:4" ht="35.1" customHeight="1">
      <c r="A45" s="301" t="s">
        <v>131</v>
      </c>
      <c r="B45" s="300"/>
      <c r="C45" s="299" t="s">
        <v>121</v>
      </c>
    </row>
    <row r="46" spans="1:4" ht="35.1" customHeight="1">
      <c r="A46" s="298" t="s">
        <v>130</v>
      </c>
      <c r="B46" s="297"/>
      <c r="C46" s="294" t="s">
        <v>121</v>
      </c>
    </row>
    <row r="47" spans="1:4" ht="35.1" customHeight="1">
      <c r="A47" s="296" t="s">
        <v>129</v>
      </c>
      <c r="B47" s="295"/>
      <c r="C47" s="294" t="s">
        <v>121</v>
      </c>
    </row>
    <row r="48" spans="1:4" ht="35.1" customHeight="1">
      <c r="A48" s="296" t="s">
        <v>128</v>
      </c>
      <c r="B48" s="295"/>
      <c r="C48" s="294" t="s">
        <v>121</v>
      </c>
    </row>
    <row r="49" spans="1:3" ht="35.1" customHeight="1">
      <c r="A49" s="293" t="s">
        <v>127</v>
      </c>
      <c r="B49" s="292"/>
      <c r="C49" s="291" t="s">
        <v>121</v>
      </c>
    </row>
    <row r="50" spans="1:3">
      <c r="A50" s="304"/>
      <c r="B50" s="303" t="s">
        <v>101</v>
      </c>
      <c r="C50" s="302"/>
    </row>
    <row r="51" spans="1:3" ht="35.1" customHeight="1">
      <c r="A51" s="301" t="s">
        <v>126</v>
      </c>
      <c r="B51" s="300"/>
      <c r="C51" s="299" t="s">
        <v>121</v>
      </c>
    </row>
    <row r="52" spans="1:3" ht="35.1" customHeight="1">
      <c r="A52" s="298" t="s">
        <v>125</v>
      </c>
      <c r="B52" s="297"/>
      <c r="C52" s="294" t="s">
        <v>121</v>
      </c>
    </row>
    <row r="53" spans="1:3" ht="35.1" customHeight="1">
      <c r="A53" s="296" t="s">
        <v>124</v>
      </c>
      <c r="B53" s="295"/>
      <c r="C53" s="294" t="s">
        <v>121</v>
      </c>
    </row>
    <row r="54" spans="1:3" ht="35.1" customHeight="1">
      <c r="A54" s="296" t="s">
        <v>123</v>
      </c>
      <c r="B54" s="295"/>
      <c r="C54" s="294" t="s">
        <v>121</v>
      </c>
    </row>
    <row r="55" spans="1:3" ht="35.1" customHeight="1">
      <c r="A55" s="293" t="s">
        <v>122</v>
      </c>
      <c r="B55" s="292"/>
      <c r="C55" s="291" t="s">
        <v>121</v>
      </c>
    </row>
  </sheetData>
  <sheetProtection algorithmName="SHA-512" hashValue="QAUmTucYdcxJBF43x1tWjIUDtv423mK7I/KLmp9MRqV+7spJvoREv5M+yxntuIzPfvwH8vkzTQ/7Zn4jGQTpCQ==" saltValue="3Z+6uBSzePeRMOlMY6MTAw==" spinCount="100000" sheet="1" objects="1" scenarios="1"/>
  <dataConsolidate/>
  <mergeCells count="4">
    <mergeCell ref="A1:C1"/>
    <mergeCell ref="A3:C3"/>
    <mergeCell ref="A5:C5"/>
    <mergeCell ref="A6:C6"/>
  </mergeCells>
  <conditionalFormatting sqref="B38">
    <cfRule type="expression" dxfId="0" priority="1" stopIfTrue="1">
      <formula>IF(AND(OR(#REF!&gt;0),B38="Other activities [type description here]"),TRUE,FALSE)</formula>
    </cfRule>
  </conditionalFormatting>
  <dataValidations count="1">
    <dataValidation allowBlank="1" showErrorMessage="1" prompt="Enter a job category that is considered to be a Behavioral Health Professional._x000a_" sqref="D32:D33 D9:D11 B7:B11 B21 B23:B27 B29:B33 B35:B39 B41:B43 B45 B47:B49 B51 B53:B55" xr:uid="{D68DC21D-BF9E-490C-9C4B-D8896EF61A88}"/>
  </dataValidations>
  <printOptions horizontalCentered="1"/>
  <pageMargins left="0.25" right="0.25" top="0.75" bottom="0.75" header="0.3" footer="0.3"/>
  <pageSetup scale="90" orientation="landscape" r:id="rId1"/>
  <headerFooter>
    <oddHeader>&amp;R&amp;"Times New Roman,Regular"Page &amp;P of &amp;N&amp;C&amp;"Times New Roman,Bold"Illinois Department on Aging
In-Home Services Provider Survey</oddHeader>
    <oddFooter>&amp;R&amp;"Times New Roman,Regular" printed &amp;D&amp;L&amp;"Times New Roman,Regular"Questions? Contact Tina Harper with Health Management Associates at tharper@healthmanagement.com or (480) 680-1508.</oddFooter>
  </headerFooter>
  <rowBreaks count="3" manualBreakCount="3">
    <brk id="19" max="2" man="1"/>
    <brk id="31" max="2" man="1"/>
    <brk id="43"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90A6-EFF2-44D6-BCB8-727456DD32F2}">
  <sheetPr codeName="Sheet5"/>
  <dimension ref="A1:C15"/>
  <sheetViews>
    <sheetView workbookViewId="0">
      <selection activeCell="C18" sqref="C18"/>
    </sheetView>
  </sheetViews>
  <sheetFormatPr defaultColWidth="9.140625" defaultRowHeight="15"/>
  <cols>
    <col min="1" max="1" width="8.140625" style="333" customWidth="1"/>
    <col min="2" max="2" width="12.5703125" style="333" bestFit="1" customWidth="1"/>
    <col min="3" max="3" width="61.140625" style="333" customWidth="1"/>
    <col min="4" max="16384" width="9.140625" style="333"/>
  </cols>
  <sheetData>
    <row r="1" spans="1:3">
      <c r="A1" s="334" t="s">
        <v>202</v>
      </c>
    </row>
    <row r="2" spans="1:3">
      <c r="A2" s="341" t="s">
        <v>203</v>
      </c>
      <c r="B2" s="342" t="s">
        <v>204</v>
      </c>
      <c r="C2" s="343" t="s">
        <v>205</v>
      </c>
    </row>
    <row r="3" spans="1:3" ht="30">
      <c r="A3" s="344" t="s">
        <v>206</v>
      </c>
      <c r="B3" s="345" t="s">
        <v>207</v>
      </c>
      <c r="C3" s="346" t="s">
        <v>208</v>
      </c>
    </row>
    <row r="4" spans="1:3" ht="30">
      <c r="A4" s="347" t="s">
        <v>209</v>
      </c>
      <c r="B4" s="348" t="s">
        <v>210</v>
      </c>
      <c r="C4" s="349" t="s">
        <v>211</v>
      </c>
    </row>
    <row r="5" spans="1:3" ht="30">
      <c r="A5" s="347" t="s">
        <v>212</v>
      </c>
      <c r="B5" s="348" t="s">
        <v>213</v>
      </c>
      <c r="C5" s="349" t="s">
        <v>214</v>
      </c>
    </row>
    <row r="6" spans="1:3">
      <c r="A6" s="347" t="s">
        <v>215</v>
      </c>
      <c r="B6" s="348" t="s">
        <v>216</v>
      </c>
      <c r="C6" s="349" t="s">
        <v>217</v>
      </c>
    </row>
    <row r="7" spans="1:3" ht="45">
      <c r="A7" s="347" t="s">
        <v>218</v>
      </c>
      <c r="B7" s="348" t="s">
        <v>219</v>
      </c>
      <c r="C7" s="349" t="s">
        <v>220</v>
      </c>
    </row>
    <row r="8" spans="1:3">
      <c r="A8" s="347" t="s">
        <v>221</v>
      </c>
      <c r="B8" s="348" t="s">
        <v>222</v>
      </c>
      <c r="C8" s="349" t="s">
        <v>223</v>
      </c>
    </row>
    <row r="9" spans="1:3" ht="30">
      <c r="A9" s="347" t="s">
        <v>224</v>
      </c>
      <c r="B9" s="348" t="s">
        <v>225</v>
      </c>
      <c r="C9" s="349" t="s">
        <v>226</v>
      </c>
    </row>
    <row r="10" spans="1:3" ht="30">
      <c r="A10" s="347" t="s">
        <v>227</v>
      </c>
      <c r="B10" s="348" t="s">
        <v>228</v>
      </c>
      <c r="C10" s="349" t="s">
        <v>229</v>
      </c>
    </row>
    <row r="11" spans="1:3">
      <c r="A11" s="347" t="s">
        <v>230</v>
      </c>
      <c r="B11" s="348" t="s">
        <v>231</v>
      </c>
      <c r="C11" s="349" t="s">
        <v>232</v>
      </c>
    </row>
    <row r="12" spans="1:3" ht="30">
      <c r="A12" s="347" t="s">
        <v>233</v>
      </c>
      <c r="B12" s="348" t="s">
        <v>234</v>
      </c>
      <c r="C12" s="349" t="s">
        <v>235</v>
      </c>
    </row>
    <row r="13" spans="1:3" ht="30">
      <c r="A13" s="347" t="s">
        <v>236</v>
      </c>
      <c r="B13" s="348" t="s">
        <v>237</v>
      </c>
      <c r="C13" s="349" t="s">
        <v>242</v>
      </c>
    </row>
    <row r="14" spans="1:3">
      <c r="A14" s="347" t="s">
        <v>238</v>
      </c>
      <c r="B14" s="348" t="s">
        <v>239</v>
      </c>
      <c r="C14" s="349"/>
    </row>
    <row r="15" spans="1:3" ht="30">
      <c r="A15" s="350" t="s">
        <v>240</v>
      </c>
      <c r="B15" s="351" t="s">
        <v>241</v>
      </c>
      <c r="C15" s="352"/>
    </row>
  </sheetData>
  <pageMargins left="0.7" right="0.7" top="0.75" bottom="0.75" header="0.3" footer="0.3"/>
  <pageSetup orientation="portrait" r:id="rId1"/>
  <headerFooter>
    <oddHeader>&amp;C&amp;"Times New Roman,Bold"Illinois Department on Aging
In-Home Services Provider Survey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Cover</vt:lpstr>
      <vt:lpstr>Contact Info &amp; Revenues</vt:lpstr>
      <vt:lpstr>Admin &amp; Program Staff</vt:lpstr>
      <vt:lpstr>Direct Staff Wages</vt:lpstr>
      <vt:lpstr>Direct Staff Benefits</vt:lpstr>
      <vt:lpstr>Non Staff Expenses</vt:lpstr>
      <vt:lpstr>In-Home Svcs</vt:lpstr>
      <vt:lpstr>ChangesAfterFiscalYear</vt:lpstr>
      <vt:lpstr>AAA</vt:lpstr>
      <vt:lpstr>'Admin &amp; Program Staff'!Print_Area</vt:lpstr>
      <vt:lpstr>ChangesAfterFiscalYear!Print_Area</vt:lpstr>
      <vt:lpstr>'Contact Info &amp; Revenues'!Print_Area</vt:lpstr>
      <vt:lpstr>Cover!Print_Area</vt:lpstr>
      <vt:lpstr>'Direct Staff Benefits'!Print_Area</vt:lpstr>
      <vt:lpstr>'Direct Staff Wages'!Print_Area</vt:lpstr>
      <vt:lpstr>'In-Home Svcs'!Print_Area</vt:lpstr>
      <vt:lpstr>'Non Staff Expenses'!Print_Area</vt:lpstr>
      <vt:lpstr>'Admin &amp; Program Staff'!Print_Titles</vt:lpstr>
      <vt:lpstr>ChangesAfterFiscalYear!Print_Titles</vt:lpstr>
      <vt:lpstr>'Direct Staff Benefits'!Print_Titles</vt:lpstr>
      <vt:lpstr>'Direct Staff Wages'!Print_Titles</vt:lpstr>
      <vt:lpstr>'Non Staff Expenses'!Print_Titles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Sandstrom</dc:creator>
  <cp:lastModifiedBy>Stephen Pawlowski</cp:lastModifiedBy>
  <cp:lastPrinted>2026-01-27T00:34:31Z</cp:lastPrinted>
  <dcterms:created xsi:type="dcterms:W3CDTF">2018-05-29T20:33:12Z</dcterms:created>
  <dcterms:modified xsi:type="dcterms:W3CDTF">2026-02-15T09:32:20Z</dcterms:modified>
</cp:coreProperties>
</file>