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827"/>
  <workbookPr codeName="ThisWorkbook" defaultThemeVersion="166925"/>
  <mc:AlternateContent xmlns:mc="http://schemas.openxmlformats.org/markup-compatibility/2006">
    <mc:Choice Requires="x15">
      <x15ac:absPath xmlns:x15ac="http://schemas.microsoft.com/office/spreadsheetml/2010/11/ac" url="C:\Users\AAbdullaev\Desktop\work\ME\Section 21 29 20 18\"/>
    </mc:Choice>
  </mc:AlternateContent>
  <xr:revisionPtr revIDLastSave="0" documentId="13_ncr:1_{CFAF7DB1-38DB-438B-A36C-272E1633CE2F}" xr6:coauthVersionLast="47" xr6:coauthVersionMax="47" xr10:uidLastSave="{00000000-0000-0000-0000-000000000000}"/>
  <bookViews>
    <workbookView xWindow="28680" yWindow="-120" windowWidth="29040" windowHeight="17640" tabRatio="767" xr2:uid="{00000000-000D-0000-FFFF-FFFF00000000}"/>
  </bookViews>
  <sheets>
    <sheet name="Cover" sheetId="17" r:id="rId1"/>
    <sheet name="Contact Info" sheetId="28" r:id="rId2"/>
    <sheet name="Revenues" sheetId="24" r:id="rId3"/>
    <sheet name="Admin Staff" sheetId="76" r:id="rId4"/>
    <sheet name="Direct &amp; Program Staff Wages" sheetId="23" r:id="rId5"/>
    <sheet name="Direct &amp; Program Staff Time" sheetId="92" r:id="rId6"/>
    <sheet name="Direct Care Benefits" sheetId="25" r:id="rId7"/>
    <sheet name="Non Staff Expenses" sheetId="22" r:id="rId8"/>
    <sheet name="Care Coordination" sheetId="83" r:id="rId9"/>
    <sheet name="Home Support QrtrHr" sheetId="46" r:id="rId10"/>
    <sheet name="Personal Care" sheetId="90" r:id="rId11"/>
    <sheet name="HomeSupportRes" sheetId="85" r:id="rId12"/>
    <sheet name="HomeSuppRes-Detail" sheetId="42" r:id="rId13"/>
    <sheet name="RemoteSupport" sheetId="88" r:id="rId14"/>
    <sheet name="Shared Living" sheetId="78" r:id="rId15"/>
    <sheet name="Shared Living Detail" sheetId="79" r:id="rId16"/>
    <sheet name="Respite" sheetId="77" r:id="rId17"/>
    <sheet name="Comm Supp &amp; Membership" sheetId="61" r:id="rId18"/>
    <sheet name="Work Clubhouse" sheetId="91" r:id="rId19"/>
    <sheet name="Career Planning" sheetId="68" r:id="rId20"/>
    <sheet name="Employment Specialist" sheetId="72" r:id="rId21"/>
    <sheet name="Work Support" sheetId="55" r:id="rId22"/>
    <sheet name="Work Support-Group" sheetId="87" r:id="rId23"/>
    <sheet name="Crisis Intervention" sheetId="80" r:id="rId24"/>
  </sheets>
  <definedNames>
    <definedName name="_xlnm._FilterDatabase" localSheetId="4" hidden="1">'Direct &amp; Program Staff Wages'!$S$10:$S$58</definedName>
    <definedName name="_xlcn.LinkedTable_dim_SIS_Clients1" localSheetId="16" hidden="1">#REF!</definedName>
    <definedName name="_xlcn.LinkedTable_dim_SIS_Clients1" hidden="1">#REF!</definedName>
    <definedName name="_xlcn.LinkedTable_dim_Srvc_Map1" localSheetId="16" hidden="1">#REF!</definedName>
    <definedName name="_xlcn.LinkedTable_dim_Srvc_Map1" hidden="1">#REF!</definedName>
    <definedName name="_xlnm.Print_Area" localSheetId="3">'Admin Staff'!$A$1:$Q$60</definedName>
    <definedName name="_xlnm.Print_Area" localSheetId="8">'Care Coordination'!$A$1:$E$28</definedName>
    <definedName name="_xlnm.Print_Area" localSheetId="19">'Career Planning'!$A$1:$E$25</definedName>
    <definedName name="_xlnm.Print_Area" localSheetId="17">'Comm Supp &amp; Membership'!$A$1:$E$49</definedName>
    <definedName name="_xlnm.Print_Area" localSheetId="1">'Contact Info'!$A$1:$G$15</definedName>
    <definedName name="_xlnm.Print_Area" localSheetId="0">Cover!$A$1:$C$23</definedName>
    <definedName name="_xlnm.Print_Area" localSheetId="23">'Crisis Intervention'!$A$1:$E$26</definedName>
    <definedName name="_xlnm.Print_Area" localSheetId="5">'Direct &amp; Program Staff Time'!$A$1:$R$55</definedName>
    <definedName name="_xlnm.Print_Area" localSheetId="4">'Direct &amp; Program Staff Wages'!$A$1:$U$58</definedName>
    <definedName name="_xlnm.Print_Area" localSheetId="6">'Direct Care Benefits'!$A$1:$F$32</definedName>
    <definedName name="_xlnm.Print_Area" localSheetId="20">'Employment Specialist'!$A$1:$E$25</definedName>
    <definedName name="_xlnm.Print_Area" localSheetId="9">'Home Support QrtrHr'!$A$1:$E$25</definedName>
    <definedName name="_xlnm.Print_Area" localSheetId="11">HomeSupportRes!$A$1:$E$21</definedName>
    <definedName name="_xlnm.Print_Area" localSheetId="12">'HomeSuppRes-Detail'!$A$1:$AC$44</definedName>
    <definedName name="_xlnm.Print_Area" localSheetId="7">'Non Staff Expenses'!$A$1:$K$60</definedName>
    <definedName name="_xlnm.Print_Area" localSheetId="10">'Personal Care'!$A$1:$E$25</definedName>
    <definedName name="_xlnm.Print_Area" localSheetId="13">RemoteSupport!$A$1:$E$14</definedName>
    <definedName name="_xlnm.Print_Area" localSheetId="16">Respite!$A$1:$F$29</definedName>
    <definedName name="_xlnm.Print_Area" localSheetId="2">Revenues!$A$1:$D$25</definedName>
    <definedName name="_xlnm.Print_Area" localSheetId="14">'Shared Living'!$A$1:$E$25</definedName>
    <definedName name="_xlnm.Print_Area" localSheetId="15">'Shared Living Detail'!$A$1:$K$57</definedName>
    <definedName name="_xlnm.Print_Area" localSheetId="18">'Work Clubhouse'!$A$1:$E$40</definedName>
    <definedName name="_xlnm.Print_Area" localSheetId="21">'Work Support'!$A$1:$E$24</definedName>
    <definedName name="_xlnm.Print_Area" localSheetId="22">'Work Support-Group'!$A$1:$E$30</definedName>
    <definedName name="_xlnm.Print_Titles" localSheetId="3">'Admin Staff'!$A:$C,'Admin Staff'!$1:$9</definedName>
    <definedName name="_xlnm.Print_Titles" localSheetId="17">'Comm Supp &amp; Membership'!$1:$5</definedName>
    <definedName name="_xlnm.Print_Titles" localSheetId="5">'Direct &amp; Program Staff Time'!$A:$B,'Direct &amp; Program Staff Time'!$1:$5</definedName>
    <definedName name="_xlnm.Print_Titles" localSheetId="4">'Direct &amp; Program Staff Wages'!$A:$B,'Direct &amp; Program Staff Wages'!$1:$8</definedName>
    <definedName name="_xlnm.Print_Titles" localSheetId="6">'Direct Care Benefits'!$1:$5</definedName>
    <definedName name="_xlnm.Print_Titles" localSheetId="12">'HomeSuppRes-Detail'!$A:$B,'HomeSuppRes-Detail'!$1:$6</definedName>
    <definedName name="_xlnm.Print_Titles" localSheetId="7">'Non Staff Expenses'!$A:$C,'Non Staff Expenses'!$1:$6</definedName>
    <definedName name="_xlnm.Print_Titles" localSheetId="13">RemoteSupport!$1:$5</definedName>
    <definedName name="_xlnm.Print_Titles" localSheetId="15">'Shared Living Detail'!$1:$5</definedName>
    <definedName name="_xlnm.Print_Titles" localSheetId="18">'Work Clubhouse'!$1:$5</definedName>
    <definedName name="solver_eng" localSheetId="1" hidden="1">2</definedName>
    <definedName name="solver_neg" localSheetId="1" hidden="1">1</definedName>
    <definedName name="solver_num" localSheetId="1" hidden="1">0</definedName>
    <definedName name="solver_opt" localSheetId="1" hidden="1">'Contact Info'!#REF!</definedName>
    <definedName name="solver_typ" localSheetId="1" hidden="1">1</definedName>
    <definedName name="solver_val" localSheetId="1" hidden="1">0</definedName>
    <definedName name="solver_ver" localSheetId="1" hidden="1">3</definedName>
    <definedName name="treeList" hidden="1">"11000000000000000000000000000000000000000000000000000000000000000000000000000000000000000000000000000000000000000000000000000000000000000000000000000000000000000000000000000000000000000000000000000000"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36" i="22" l="1"/>
  <c r="A37" i="22" s="1"/>
  <c r="A38" i="22" s="1"/>
  <c r="A39" i="22" s="1"/>
  <c r="L38" i="22"/>
  <c r="L10" i="22"/>
  <c r="L11" i="22"/>
  <c r="L12" i="22"/>
  <c r="L13" i="22"/>
  <c r="L14" i="22"/>
  <c r="L15" i="22"/>
  <c r="L16" i="22"/>
  <c r="L17" i="22"/>
  <c r="L18" i="22"/>
  <c r="L19" i="22"/>
  <c r="J1" i="23"/>
  <c r="L33" i="22" l="1"/>
  <c r="L32" i="22"/>
  <c r="L53" i="22"/>
  <c r="L52" i="22"/>
  <c r="B55" i="92"/>
  <c r="B54" i="92"/>
  <c r="B53" i="92"/>
  <c r="B52" i="92"/>
  <c r="B51" i="92"/>
  <c r="B50" i="92"/>
  <c r="B49" i="92"/>
  <c r="B48" i="92"/>
  <c r="B47" i="92"/>
  <c r="B46" i="92"/>
  <c r="B45" i="92"/>
  <c r="B44" i="92"/>
  <c r="B43" i="92"/>
  <c r="B42" i="92"/>
  <c r="B41" i="92"/>
  <c r="B40" i="92"/>
  <c r="B39" i="92"/>
  <c r="B38" i="92"/>
  <c r="B37" i="92"/>
  <c r="B36" i="92"/>
  <c r="B35" i="92"/>
  <c r="B34" i="92"/>
  <c r="B33" i="92"/>
  <c r="B32" i="92"/>
  <c r="B31" i="92"/>
  <c r="B30" i="92"/>
  <c r="B29" i="92"/>
  <c r="B28" i="92"/>
  <c r="B27" i="92"/>
  <c r="B26" i="92"/>
  <c r="B25" i="92"/>
  <c r="B24" i="92"/>
  <c r="B23" i="92"/>
  <c r="B22" i="92"/>
  <c r="B21" i="92"/>
  <c r="B20" i="92"/>
  <c r="B19" i="92"/>
  <c r="B18" i="92"/>
  <c r="B17" i="92"/>
  <c r="B16" i="92"/>
  <c r="B15" i="92"/>
  <c r="B14" i="92"/>
  <c r="B13" i="92"/>
  <c r="B12" i="92"/>
  <c r="B11" i="92"/>
  <c r="B10" i="92"/>
  <c r="B9" i="92"/>
  <c r="B8" i="92"/>
  <c r="B7" i="92"/>
  <c r="A1" i="92"/>
  <c r="S55" i="92"/>
  <c r="S54" i="92"/>
  <c r="S53" i="92"/>
  <c r="S52" i="92"/>
  <c r="S51" i="92"/>
  <c r="S50" i="92"/>
  <c r="S49" i="92"/>
  <c r="S48" i="92"/>
  <c r="S47" i="92"/>
  <c r="S46" i="92"/>
  <c r="S45" i="92"/>
  <c r="S44" i="92"/>
  <c r="S43" i="92"/>
  <c r="S42" i="92"/>
  <c r="S41" i="92"/>
  <c r="S40" i="92"/>
  <c r="S39" i="92"/>
  <c r="S38" i="92"/>
  <c r="S37" i="92"/>
  <c r="S36" i="92"/>
  <c r="S35" i="92"/>
  <c r="S34" i="92"/>
  <c r="S33" i="92"/>
  <c r="S32" i="92"/>
  <c r="S31" i="92"/>
  <c r="S30" i="92"/>
  <c r="S29" i="92"/>
  <c r="S28" i="92"/>
  <c r="S27" i="92"/>
  <c r="S26" i="92"/>
  <c r="S25" i="92"/>
  <c r="S24" i="92"/>
  <c r="S23" i="92"/>
  <c r="S22" i="92"/>
  <c r="S21" i="92"/>
  <c r="S20" i="92"/>
  <c r="S19" i="92"/>
  <c r="S18" i="92"/>
  <c r="S17" i="92"/>
  <c r="S16" i="92"/>
  <c r="S15" i="92"/>
  <c r="S14" i="92"/>
  <c r="S13" i="92"/>
  <c r="S12" i="92"/>
  <c r="S11" i="92"/>
  <c r="S10" i="92"/>
  <c r="S9" i="92"/>
  <c r="S8" i="92"/>
  <c r="S7" i="92"/>
  <c r="C25" i="24" l="1"/>
  <c r="A13" i="46" l="1"/>
  <c r="A11" i="46"/>
  <c r="A9" i="22" l="1"/>
  <c r="A10" i="22" s="1"/>
  <c r="L9" i="22"/>
  <c r="A21" i="91"/>
  <c r="A25" i="78"/>
  <c r="L37" i="22" l="1"/>
  <c r="A29" i="61"/>
  <c r="L34" i="22" l="1"/>
  <c r="L36" i="22"/>
  <c r="L31" i="22"/>
  <c r="F11" i="61"/>
  <c r="F12" i="61"/>
  <c r="F12" i="91" l="1"/>
  <c r="F11" i="91"/>
  <c r="F10" i="91"/>
  <c r="F9" i="91"/>
  <c r="F8" i="91"/>
  <c r="F20" i="61"/>
  <c r="F19" i="61"/>
  <c r="F18" i="61"/>
  <c r="F17" i="61"/>
  <c r="F16" i="61"/>
  <c r="F10" i="61"/>
  <c r="F9" i="61"/>
  <c r="F8" i="61"/>
  <c r="F8" i="88"/>
  <c r="L21" i="22"/>
  <c r="L22" i="22"/>
  <c r="L23" i="22"/>
  <c r="L25" i="22"/>
  <c r="L26" i="22"/>
  <c r="L27" i="22"/>
  <c r="L28" i="22"/>
  <c r="L30" i="22"/>
  <c r="L39" i="22"/>
  <c r="L35" i="22"/>
  <c r="L40" i="22"/>
  <c r="L41" i="22"/>
  <c r="L43" i="22"/>
  <c r="L44" i="22"/>
  <c r="L45" i="22"/>
  <c r="L46" i="22"/>
  <c r="L47" i="22"/>
  <c r="L48" i="22"/>
  <c r="L49" i="22"/>
  <c r="L50" i="22"/>
  <c r="L51" i="22"/>
  <c r="L54" i="22"/>
  <c r="L55" i="22"/>
  <c r="L56" i="22"/>
  <c r="L57" i="22"/>
  <c r="L58" i="22"/>
  <c r="L59" i="22"/>
  <c r="L60" i="22"/>
  <c r="R58" i="76"/>
  <c r="A1" i="22"/>
  <c r="A1" i="24"/>
  <c r="A1" i="23"/>
  <c r="D40" i="91"/>
  <c r="C40" i="91"/>
  <c r="F39" i="91"/>
  <c r="F38" i="91"/>
  <c r="F37" i="91"/>
  <c r="B27" i="91"/>
  <c r="B26" i="91"/>
  <c r="D23" i="91"/>
  <c r="C23" i="91"/>
  <c r="B22" i="91"/>
  <c r="A8" i="91"/>
  <c r="A9" i="91" s="1"/>
  <c r="A10" i="91" s="1"/>
  <c r="A11" i="91" s="1"/>
  <c r="A12" i="91" s="1"/>
  <c r="A13" i="91" s="1"/>
  <c r="A15" i="91" s="1"/>
  <c r="A1" i="91"/>
  <c r="A9" i="42"/>
  <c r="A10" i="42" s="1"/>
  <c r="A11" i="80"/>
  <c r="A9" i="80"/>
  <c r="A8" i="80"/>
  <c r="B13" i="87"/>
  <c r="B17" i="87"/>
  <c r="B16" i="87"/>
  <c r="A18" i="87"/>
  <c r="A15" i="87"/>
  <c r="A16" i="87" s="1"/>
  <c r="A17" i="87" s="1"/>
  <c r="D13" i="87"/>
  <c r="C13" i="87"/>
  <c r="B12" i="87"/>
  <c r="D31" i="61"/>
  <c r="C31" i="61"/>
  <c r="A8" i="77"/>
  <c r="A9" i="78"/>
  <c r="A11" i="78" s="1"/>
  <c r="A12" i="78" s="1"/>
  <c r="A13" i="78" s="1"/>
  <c r="A8" i="78"/>
  <c r="A8" i="85"/>
  <c r="A9" i="85" s="1"/>
  <c r="A11" i="85" s="1"/>
  <c r="A12" i="85" s="1"/>
  <c r="A13" i="85" s="1"/>
  <c r="A14" i="85" s="1"/>
  <c r="A15" i="85" s="1"/>
  <c r="A16" i="85" s="1"/>
  <c r="A17" i="85" s="1"/>
  <c r="A18" i="85" s="1"/>
  <c r="A19" i="85" s="1"/>
  <c r="A20" i="85" s="1"/>
  <c r="A21" i="85" s="1"/>
  <c r="A17" i="83"/>
  <c r="A18" i="83" s="1"/>
  <c r="A19" i="83" s="1"/>
  <c r="A20" i="83" s="1"/>
  <c r="A21" i="83" s="1"/>
  <c r="A22" i="83" s="1"/>
  <c r="A23" i="83" s="1"/>
  <c r="A24" i="83" s="1"/>
  <c r="A25" i="83" s="1"/>
  <c r="A26" i="83" s="1"/>
  <c r="A27" i="83" s="1"/>
  <c r="A28" i="83" s="1"/>
  <c r="A16" i="83"/>
  <c r="A8" i="87"/>
  <c r="A9" i="87" s="1"/>
  <c r="D23" i="90"/>
  <c r="F22" i="90"/>
  <c r="F21" i="90"/>
  <c r="F20" i="90"/>
  <c r="D14" i="90"/>
  <c r="C14" i="90"/>
  <c r="C23" i="90" s="1"/>
  <c r="A9" i="90"/>
  <c r="A10" i="90" s="1"/>
  <c r="A11" i="90" s="1"/>
  <c r="A13" i="90" s="1"/>
  <c r="A8" i="90"/>
  <c r="A1" i="90"/>
  <c r="A14" i="88"/>
  <c r="A13" i="88"/>
  <c r="A10" i="83"/>
  <c r="L8" i="22"/>
  <c r="A30" i="25"/>
  <c r="A28" i="25"/>
  <c r="E28" i="25"/>
  <c r="D28" i="25"/>
  <c r="C28" i="25"/>
  <c r="A23" i="25"/>
  <c r="E21" i="25"/>
  <c r="D21" i="25"/>
  <c r="C21" i="25"/>
  <c r="A10" i="28"/>
  <c r="A11" i="28" s="1"/>
  <c r="A12" i="28" s="1"/>
  <c r="A13" i="28" s="1"/>
  <c r="A15" i="28" s="1"/>
  <c r="A8" i="28"/>
  <c r="A17" i="91" l="1"/>
  <c r="A14" i="90"/>
  <c r="A15" i="90" s="1"/>
  <c r="A16" i="90" s="1"/>
  <c r="A17" i="90" s="1"/>
  <c r="A18" i="90" s="1"/>
  <c r="A19" i="90" s="1"/>
  <c r="A20" i="90" s="1"/>
  <c r="A21" i="90" s="1"/>
  <c r="A22" i="90" s="1"/>
  <c r="A23" i="90" s="1"/>
  <c r="A24" i="90" s="1"/>
  <c r="A25" i="90" s="1"/>
  <c r="A18" i="91" l="1"/>
  <c r="A19" i="91" s="1"/>
  <c r="A22" i="91" s="1"/>
  <c r="B18" i="91"/>
  <c r="B23" i="90"/>
  <c r="A23" i="91" l="1"/>
  <c r="A24" i="91" s="1"/>
  <c r="A25" i="91" s="1"/>
  <c r="A26" i="91" s="1"/>
  <c r="A27" i="91" s="1"/>
  <c r="A28" i="91" s="1"/>
  <c r="A30" i="91" s="1"/>
  <c r="A31" i="91" s="1"/>
  <c r="A32" i="91" s="1"/>
  <c r="A33" i="91" s="1"/>
  <c r="A34" i="91" s="1"/>
  <c r="A35" i="91" s="1"/>
  <c r="A36" i="91" s="1"/>
  <c r="A37" i="91" s="1"/>
  <c r="A38" i="91" s="1"/>
  <c r="A39" i="91" s="1"/>
  <c r="A40" i="91" s="1"/>
  <c r="B23" i="91"/>
  <c r="A1" i="88"/>
  <c r="B40" i="91" l="1"/>
  <c r="A11" i="87"/>
  <c r="A12" i="87" s="1"/>
  <c r="A13" i="87" s="1"/>
  <c r="A14" i="87" s="1"/>
  <c r="A20" i="87" s="1"/>
  <c r="A21" i="87" s="1"/>
  <c r="A22" i="87" s="1"/>
  <c r="A23" i="87" s="1"/>
  <c r="A24" i="87" s="1"/>
  <c r="A25" i="87" s="1"/>
  <c r="A26" i="87" s="1"/>
  <c r="A27" i="87" s="1"/>
  <c r="A28" i="87" s="1"/>
  <c r="A29" i="87" s="1"/>
  <c r="A30" i="87" s="1"/>
  <c r="D30" i="87"/>
  <c r="C30" i="87"/>
  <c r="F29" i="87"/>
  <c r="F28" i="87"/>
  <c r="F27" i="87"/>
  <c r="A1" i="87"/>
  <c r="B30" i="87" l="1"/>
  <c r="D19" i="85"/>
  <c r="C19" i="85"/>
  <c r="F18" i="85"/>
  <c r="F17" i="85"/>
  <c r="F16" i="85"/>
  <c r="A1" i="85"/>
  <c r="D27" i="83"/>
  <c r="C27" i="83"/>
  <c r="F26" i="83"/>
  <c r="F25" i="83"/>
  <c r="F24" i="83"/>
  <c r="A8" i="83"/>
  <c r="A11" i="83" s="1"/>
  <c r="A12" i="83" s="1"/>
  <c r="A13" i="83" s="1"/>
  <c r="A15" i="83" s="1"/>
  <c r="A1" i="83"/>
  <c r="B19" i="85" l="1"/>
  <c r="B27" i="83"/>
  <c r="F23" i="80" l="1"/>
  <c r="F22" i="80"/>
  <c r="F21" i="80"/>
  <c r="D24" i="80"/>
  <c r="C24" i="80"/>
  <c r="A12" i="80"/>
  <c r="A14" i="80" s="1"/>
  <c r="A1" i="80"/>
  <c r="A15" i="80" l="1"/>
  <c r="A16" i="80" s="1"/>
  <c r="A17" i="80" s="1"/>
  <c r="A18" i="80" s="1"/>
  <c r="A19" i="80" s="1"/>
  <c r="A20" i="80" s="1"/>
  <c r="A21" i="80" s="1"/>
  <c r="A22" i="80" s="1"/>
  <c r="A23" i="80" s="1"/>
  <c r="A24" i="80" s="1"/>
  <c r="A25" i="80" s="1"/>
  <c r="A26" i="80" s="1"/>
  <c r="B24" i="80" l="1"/>
  <c r="A1" i="77"/>
  <c r="A1" i="79"/>
  <c r="A1" i="78"/>
  <c r="E23" i="77"/>
  <c r="D23" i="77"/>
  <c r="C23" i="77"/>
  <c r="G22" i="77"/>
  <c r="G21" i="77"/>
  <c r="G20" i="77"/>
  <c r="A9" i="77"/>
  <c r="A10" i="77" s="1"/>
  <c r="A13" i="77" l="1"/>
  <c r="A11" i="77"/>
  <c r="A14" i="78"/>
  <c r="A16" i="78" s="1"/>
  <c r="A17" i="78" s="1"/>
  <c r="A18" i="78" s="1"/>
  <c r="A19" i="78" s="1"/>
  <c r="A20" i="78" s="1"/>
  <c r="A21" i="78" s="1"/>
  <c r="A22" i="78" s="1"/>
  <c r="A23" i="78" s="1"/>
  <c r="A24" i="78" s="1"/>
  <c r="A14" i="77"/>
  <c r="A15" i="77" s="1"/>
  <c r="A16" i="77" s="1"/>
  <c r="A17" i="77" s="1"/>
  <c r="A18" i="77" s="1"/>
  <c r="A19" i="77" s="1"/>
  <c r="A20" i="77" s="1"/>
  <c r="A21" i="77" s="1"/>
  <c r="A22" i="77" s="1"/>
  <c r="A23" i="77" s="1"/>
  <c r="A24" i="77" s="1"/>
  <c r="A25" i="77" s="1"/>
  <c r="A27" i="77" s="1"/>
  <c r="A28" i="77" s="1"/>
  <c r="A29" i="77" s="1"/>
  <c r="B23" i="77" l="1"/>
  <c r="A1" i="76" l="1"/>
  <c r="R11" i="76"/>
  <c r="F20" i="72" l="1"/>
  <c r="F21" i="72"/>
  <c r="F22" i="72"/>
  <c r="R60" i="76" l="1"/>
  <c r="R59" i="76"/>
  <c r="R57" i="76"/>
  <c r="R56" i="76"/>
  <c r="R55" i="76"/>
  <c r="R54" i="76"/>
  <c r="R53" i="76"/>
  <c r="R52" i="76"/>
  <c r="R51" i="76"/>
  <c r="R50" i="76"/>
  <c r="R49" i="76"/>
  <c r="R48" i="76"/>
  <c r="R47" i="76"/>
  <c r="R46" i="76"/>
  <c r="R45" i="76"/>
  <c r="R44" i="76"/>
  <c r="R43" i="76"/>
  <c r="R42" i="76"/>
  <c r="R41" i="76"/>
  <c r="R40" i="76"/>
  <c r="R39" i="76"/>
  <c r="R38" i="76"/>
  <c r="R37" i="76"/>
  <c r="R36" i="76"/>
  <c r="R35" i="76"/>
  <c r="R34" i="76"/>
  <c r="R33" i="76"/>
  <c r="R32" i="76"/>
  <c r="R31" i="76"/>
  <c r="R30" i="76"/>
  <c r="R29" i="76"/>
  <c r="R28" i="76"/>
  <c r="R27" i="76"/>
  <c r="R26" i="76"/>
  <c r="R25" i="76"/>
  <c r="R24" i="76"/>
  <c r="R23" i="76"/>
  <c r="R22" i="76"/>
  <c r="R21" i="76"/>
  <c r="R20" i="76"/>
  <c r="R19" i="76"/>
  <c r="R18" i="76"/>
  <c r="R17" i="76"/>
  <c r="R16" i="76"/>
  <c r="R15" i="76"/>
  <c r="R14" i="76"/>
  <c r="R13" i="76"/>
  <c r="R12" i="76"/>
  <c r="D13" i="72" l="1"/>
  <c r="D23" i="72" s="1"/>
  <c r="C13" i="72"/>
  <c r="C23" i="72" s="1"/>
  <c r="A8" i="72"/>
  <c r="A9" i="72" s="1"/>
  <c r="A10" i="72" s="1"/>
  <c r="A12" i="72" s="1"/>
  <c r="A1" i="72"/>
  <c r="F20" i="55"/>
  <c r="F21" i="55"/>
  <c r="F19" i="55"/>
  <c r="F47" i="61"/>
  <c r="F48" i="61"/>
  <c r="F46" i="61"/>
  <c r="A8" i="61"/>
  <c r="A9" i="61" s="1"/>
  <c r="A10" i="61" s="1"/>
  <c r="A11" i="61" l="1"/>
  <c r="A12" i="61" s="1"/>
  <c r="A13" i="61" s="1"/>
  <c r="A15" i="61" s="1"/>
  <c r="A16" i="61" s="1"/>
  <c r="A17" i="61" s="1"/>
  <c r="A18" i="61" s="1"/>
  <c r="A19" i="61" s="1"/>
  <c r="A20" i="61" s="1"/>
  <c r="A21" i="61" s="1"/>
  <c r="A23" i="61" s="1"/>
  <c r="A25" i="61" s="1"/>
  <c r="A26" i="61" s="1"/>
  <c r="A27" i="61" s="1"/>
  <c r="A13" i="72"/>
  <c r="A14" i="72" s="1"/>
  <c r="A15" i="72" s="1"/>
  <c r="A16" i="72" s="1"/>
  <c r="A17" i="72" s="1"/>
  <c r="A18" i="72" s="1"/>
  <c r="A19" i="72" s="1"/>
  <c r="A20" i="72" s="1"/>
  <c r="A21" i="72" s="1"/>
  <c r="A22" i="72" s="1"/>
  <c r="A23" i="72" s="1"/>
  <c r="A24" i="72" s="1"/>
  <c r="A25" i="72" s="1"/>
  <c r="B30" i="61" l="1"/>
  <c r="B34" i="61"/>
  <c r="B35" i="61"/>
  <c r="B23" i="72"/>
  <c r="F21" i="46" l="1"/>
  <c r="F22" i="46"/>
  <c r="F20" i="46"/>
  <c r="F21" i="68"/>
  <c r="F22" i="68"/>
  <c r="F20" i="68"/>
  <c r="G24" i="25"/>
  <c r="I54" i="23" l="1"/>
  <c r="I55" i="23"/>
  <c r="I56" i="23"/>
  <c r="I57" i="23"/>
  <c r="I58" i="23"/>
  <c r="A1" i="55" l="1"/>
  <c r="A1" i="61"/>
  <c r="A1" i="46"/>
  <c r="A1" i="68"/>
  <c r="A1" i="25"/>
  <c r="A1" i="28"/>
  <c r="D13" i="68" l="1"/>
  <c r="D23" i="68" s="1"/>
  <c r="C13" i="68"/>
  <c r="C23" i="68" s="1"/>
  <c r="A8" i="68"/>
  <c r="A9" i="68" s="1"/>
  <c r="A10" i="68" s="1"/>
  <c r="A12" i="68" s="1"/>
  <c r="A13" i="68" l="1"/>
  <c r="A14" i="68" s="1"/>
  <c r="A15" i="68" s="1"/>
  <c r="A16" i="68" s="1"/>
  <c r="A17" i="68" s="1"/>
  <c r="A18" i="68" l="1"/>
  <c r="A19" i="68" s="1"/>
  <c r="A20" i="68" s="1"/>
  <c r="A21" i="68" s="1"/>
  <c r="A22" i="68" s="1"/>
  <c r="A23" i="68" l="1"/>
  <c r="A24" i="68" s="1"/>
  <c r="A25" i="68" s="1"/>
  <c r="B23" i="68"/>
  <c r="D49" i="61"/>
  <c r="D13" i="55"/>
  <c r="D22" i="55" s="1"/>
  <c r="D14" i="46"/>
  <c r="D23" i="46" s="1"/>
  <c r="C49" i="61" l="1"/>
  <c r="C13" i="55" l="1"/>
  <c r="C22" i="55" s="1"/>
  <c r="A8" i="55"/>
  <c r="A9" i="55" s="1"/>
  <c r="A10" i="55" s="1"/>
  <c r="A12" i="55" s="1"/>
  <c r="A13" i="55" l="1"/>
  <c r="A14" i="55" s="1"/>
  <c r="A15" i="55" s="1"/>
  <c r="A16" i="55" s="1"/>
  <c r="A17" i="55" s="1"/>
  <c r="A18" i="55" s="1"/>
  <c r="A19" i="55" s="1"/>
  <c r="A20" i="55" s="1"/>
  <c r="A21" i="55" s="1"/>
  <c r="A22" i="55" s="1"/>
  <c r="A23" i="55" s="1"/>
  <c r="A24" i="55" s="1"/>
  <c r="B22" i="55" l="1"/>
  <c r="C14" i="46" l="1"/>
  <c r="C23" i="46" s="1"/>
  <c r="A8" i="46"/>
  <c r="A9" i="46" s="1"/>
  <c r="A10" i="46" s="1"/>
  <c r="A14" i="46" l="1"/>
  <c r="A15" i="46" s="1"/>
  <c r="A16" i="46" s="1"/>
  <c r="A17" i="46" s="1"/>
  <c r="A18" i="46" l="1"/>
  <c r="A19" i="46" s="1"/>
  <c r="A20" i="46" s="1"/>
  <c r="A21" i="46" s="1"/>
  <c r="A22" i="46" s="1"/>
  <c r="A23" i="46" l="1"/>
  <c r="A24" i="46" s="1"/>
  <c r="A25" i="46" s="1"/>
  <c r="B23" i="46"/>
  <c r="A13" i="42"/>
  <c r="A14" i="42" l="1"/>
  <c r="A15" i="42" s="1"/>
  <c r="A16" i="42" s="1"/>
  <c r="A17" i="42" s="1"/>
  <c r="A18" i="42" s="1"/>
  <c r="A19" i="42" s="1"/>
  <c r="A20" i="42" s="1"/>
  <c r="A24" i="42" s="1"/>
  <c r="A25" i="42" s="1"/>
  <c r="A26" i="42" s="1"/>
  <c r="A27" i="42" s="1"/>
  <c r="A28" i="42" s="1"/>
  <c r="A32" i="42" s="1"/>
  <c r="A33" i="42" s="1"/>
  <c r="A34" i="42" s="1"/>
  <c r="A35" i="42" s="1"/>
  <c r="A36" i="42" s="1"/>
  <c r="A38" i="42" s="1"/>
  <c r="A29" i="42" l="1"/>
  <c r="A30" i="42" s="1"/>
  <c r="R42" i="42" l="1"/>
  <c r="F42" i="42"/>
  <c r="O43" i="42"/>
  <c r="AA42" i="42"/>
  <c r="C42" i="42"/>
  <c r="O39" i="42"/>
  <c r="L43" i="42"/>
  <c r="L42" i="42"/>
  <c r="R39" i="42"/>
  <c r="F39" i="42"/>
  <c r="AA43" i="42"/>
  <c r="C43" i="42"/>
  <c r="O42" i="42"/>
  <c r="AA39" i="42"/>
  <c r="C39" i="42"/>
  <c r="X43" i="42"/>
  <c r="L39" i="42"/>
  <c r="U43" i="42"/>
  <c r="I43" i="42"/>
  <c r="U42" i="42"/>
  <c r="I42" i="42"/>
  <c r="X42" i="42"/>
  <c r="X39" i="42"/>
  <c r="U39" i="42"/>
  <c r="I39" i="42"/>
  <c r="R43" i="42"/>
  <c r="F43" i="42"/>
  <c r="A39" i="42"/>
  <c r="A40" i="42" s="1"/>
  <c r="A41" i="42" s="1"/>
  <c r="A42" i="42" s="1"/>
  <c r="A43" i="42" s="1"/>
  <c r="A44" i="42" s="1"/>
  <c r="T7" i="28"/>
  <c r="T10" i="28"/>
  <c r="T11" i="28"/>
  <c r="T12" i="28"/>
  <c r="T13" i="28"/>
  <c r="T16" i="28"/>
  <c r="T17" i="28"/>
  <c r="T4" i="28" l="1"/>
  <c r="A17" i="25" l="1"/>
  <c r="A18" i="25" s="1"/>
  <c r="A19" i="25" s="1"/>
  <c r="A20" i="25" s="1"/>
  <c r="I9" i="23"/>
  <c r="I10" i="23"/>
  <c r="I11" i="23"/>
  <c r="I12" i="23"/>
  <c r="I13" i="23"/>
  <c r="I14" i="23"/>
  <c r="I15" i="23"/>
  <c r="I16" i="23"/>
  <c r="I17" i="23"/>
  <c r="I18" i="23"/>
  <c r="I19" i="23"/>
  <c r="I20" i="23"/>
  <c r="I21" i="23"/>
  <c r="I22" i="23"/>
  <c r="I23" i="23"/>
  <c r="I24" i="23"/>
  <c r="I25" i="23"/>
  <c r="I26" i="23"/>
  <c r="I27" i="23"/>
  <c r="I28" i="23"/>
  <c r="I29" i="23"/>
  <c r="I30" i="23"/>
  <c r="I31" i="23"/>
  <c r="I32" i="23"/>
  <c r="I33" i="23"/>
  <c r="I34" i="23"/>
  <c r="I35" i="23"/>
  <c r="I36" i="23"/>
  <c r="I37" i="23"/>
  <c r="I38" i="23"/>
  <c r="I39" i="23"/>
  <c r="I40" i="23"/>
  <c r="I41" i="23"/>
  <c r="I42" i="23"/>
  <c r="I43" i="23"/>
  <c r="I44" i="23"/>
  <c r="I45" i="23"/>
  <c r="I46" i="23"/>
  <c r="I47" i="23"/>
  <c r="I48" i="23"/>
  <c r="I49" i="23"/>
  <c r="I50" i="23"/>
  <c r="I51" i="23"/>
  <c r="I52" i="23"/>
  <c r="I53" i="23"/>
  <c r="A24" i="25" l="1"/>
  <c r="A25" i="25" l="1"/>
  <c r="A26" i="25" s="1"/>
  <c r="A27" i="25" s="1"/>
  <c r="A31" i="25" s="1"/>
  <c r="A32" i="25" s="1"/>
  <c r="A30" i="61" l="1"/>
  <c r="B31" i="61" s="1"/>
  <c r="A31" i="61" l="1"/>
  <c r="A32" i="61" s="1"/>
  <c r="A33" i="61" l="1"/>
  <c r="A34" i="61" s="1"/>
  <c r="A35" i="61" s="1"/>
  <c r="A36" i="61" s="1"/>
  <c r="A38" i="61" s="1"/>
  <c r="A11" i="22"/>
  <c r="A12" i="22" s="1"/>
  <c r="A13" i="22" s="1"/>
  <c r="A14" i="22" s="1"/>
  <c r="A15" i="22" s="1"/>
  <c r="A16" i="22" s="1"/>
  <c r="A17" i="22" s="1"/>
  <c r="A18" i="22" s="1"/>
  <c r="A19" i="22" l="1"/>
  <c r="A21" i="22" s="1"/>
  <c r="A22" i="22" s="1"/>
  <c r="A23" i="22" s="1"/>
  <c r="A25" i="22" s="1"/>
  <c r="A39" i="61"/>
  <c r="A40" i="61" s="1"/>
  <c r="A41" i="61" s="1"/>
  <c r="A42" i="61" s="1"/>
  <c r="A43" i="61" s="1"/>
  <c r="A44" i="61" s="1"/>
  <c r="A45" i="61" l="1"/>
  <c r="A46" i="61" s="1"/>
  <c r="A47" i="61" s="1"/>
  <c r="A48" i="61" s="1"/>
  <c r="A26" i="22"/>
  <c r="A49" i="61" l="1"/>
  <c r="B49" i="61"/>
  <c r="A27" i="22"/>
  <c r="A28" i="22" s="1"/>
  <c r="A30" i="22" s="1"/>
  <c r="A31" i="22" s="1"/>
  <c r="A32" i="22" s="1"/>
  <c r="A33" i="22" s="1"/>
  <c r="A34" i="22" s="1"/>
  <c r="A35" i="22" s="1"/>
  <c r="A40" i="22" s="1"/>
  <c r="A41" i="22" s="1"/>
  <c r="A43" i="22" l="1"/>
  <c r="A44" i="22" s="1"/>
  <c r="A45" i="22" s="1"/>
  <c r="A46" i="22" s="1"/>
  <c r="A47" i="22" s="1"/>
  <c r="A48" i="22" s="1"/>
  <c r="A49" i="22" l="1"/>
  <c r="A50" i="22" s="1"/>
  <c r="A51" i="22" s="1"/>
  <c r="A52" i="22" s="1"/>
  <c r="A53" i="22" s="1"/>
  <c r="A54" i="22" s="1"/>
  <c r="A55" i="22" s="1"/>
  <c r="B55" i="22" l="1"/>
  <c r="A56" i="22"/>
  <c r="A57" i="22" s="1"/>
  <c r="A58" i="22" s="1"/>
  <c r="A59" i="22" s="1"/>
  <c r="A60" i="22" s="1"/>
</calcChain>
</file>

<file path=xl/sharedStrings.xml><?xml version="1.0" encoding="utf-8"?>
<sst xmlns="http://schemas.openxmlformats.org/spreadsheetml/2006/main" count="1103" uniqueCount="414">
  <si>
    <t>Line</t>
  </si>
  <si>
    <t>Factor</t>
  </si>
  <si>
    <t>Example</t>
  </si>
  <si>
    <t>Home Characteristics</t>
  </si>
  <si>
    <t>Total hours worked and paid for in a week</t>
  </si>
  <si>
    <t>Providing other billable services</t>
  </si>
  <si>
    <t>'Employer time' (e.g. receiving one-on-one supervision, participating in staff meetings, etc.)</t>
  </si>
  <si>
    <t>Are staff working overnight shifts permitted to sleep?</t>
  </si>
  <si>
    <t>Yes</t>
  </si>
  <si>
    <t>If yes, are overnight hours treated as 'regular' work hours subject to minimum wage and overtime requirements?</t>
  </si>
  <si>
    <t>No</t>
  </si>
  <si>
    <t>Travel time between individuals</t>
  </si>
  <si>
    <t>Agency Caseload and Service Design</t>
  </si>
  <si>
    <t>Vehicles</t>
  </si>
  <si>
    <t>Location</t>
  </si>
  <si>
    <t>Input</t>
  </si>
  <si>
    <t>Total Revenues</t>
  </si>
  <si>
    <t>Provider Survey</t>
  </si>
  <si>
    <t>Home Example</t>
  </si>
  <si>
    <t>Home #1</t>
  </si>
  <si>
    <t>Home #2</t>
  </si>
  <si>
    <t>Home #3</t>
  </si>
  <si>
    <t>Home #4</t>
  </si>
  <si>
    <t>Home #5</t>
  </si>
  <si>
    <t>Home #6</t>
  </si>
  <si>
    <t>Home #7</t>
  </si>
  <si>
    <t>Setting</t>
  </si>
  <si>
    <t>House</t>
  </si>
  <si>
    <t>Residence Daily Staff Schedule</t>
  </si>
  <si>
    <t>Awake</t>
  </si>
  <si>
    <t>Asleep</t>
  </si>
  <si>
    <t>Sunday</t>
  </si>
  <si>
    <t>Monday</t>
  </si>
  <si>
    <t>Tuesday</t>
  </si>
  <si>
    <t>Wednesday</t>
  </si>
  <si>
    <t>Thursday</t>
  </si>
  <si>
    <t>Friday</t>
  </si>
  <si>
    <t>Saturday</t>
  </si>
  <si>
    <t>Ex.</t>
  </si>
  <si>
    <t>Executive Director</t>
  </si>
  <si>
    <t>Other 5</t>
  </si>
  <si>
    <t>Other 4</t>
  </si>
  <si>
    <t>Other 3</t>
  </si>
  <si>
    <t>Other 2</t>
  </si>
  <si>
    <t>Other 1</t>
  </si>
  <si>
    <t>Advertising</t>
  </si>
  <si>
    <t>Total Expense</t>
  </si>
  <si>
    <t>Category</t>
  </si>
  <si>
    <t>Employee</t>
  </si>
  <si>
    <t>Staff Training Hours</t>
  </si>
  <si>
    <t>State Unemployment Insurance and Workers' Compensation</t>
  </si>
  <si>
    <t>-</t>
  </si>
  <si>
    <t>[If yes, please specify the benefit(s) here]</t>
  </si>
  <si>
    <t>Other Benefits</t>
  </si>
  <si>
    <t>Health Insurance</t>
  </si>
  <si>
    <t>Paid Time Off (PTO, Vacation and Sick Time)</t>
  </si>
  <si>
    <t>Holidays</t>
  </si>
  <si>
    <t>Staffing</t>
  </si>
  <si>
    <t>Part-Time</t>
  </si>
  <si>
    <t>Full-Time</t>
  </si>
  <si>
    <t>Daily Direct Care Worker Hours</t>
  </si>
  <si>
    <t>[type description here]</t>
  </si>
  <si>
    <t>Contact Information</t>
  </si>
  <si>
    <t>Agency name</t>
  </si>
  <si>
    <t>Other activities [type description here]</t>
  </si>
  <si>
    <t>i</t>
  </si>
  <si>
    <t>Recordkeeping (do not include documentation that occurs during the course of service provision)</t>
  </si>
  <si>
    <r>
      <t xml:space="preserve">Contact Information and Revenues </t>
    </r>
    <r>
      <rPr>
        <b/>
        <sz val="11"/>
        <color rgb="FF00B050"/>
        <rFont val="Times New Roman"/>
        <family val="1"/>
      </rPr>
      <t xml:space="preserve">(click </t>
    </r>
    <r>
      <rPr>
        <sz val="11"/>
        <color rgb="FF00B050"/>
        <rFont val="Webdings"/>
        <family val="1"/>
        <charset val="2"/>
      </rPr>
      <t>i</t>
    </r>
    <r>
      <rPr>
        <b/>
        <sz val="11"/>
        <color rgb="FF00B050"/>
        <rFont val="Times New Roman"/>
        <family val="1"/>
      </rPr>
      <t xml:space="preserve"> icons for directions)</t>
    </r>
  </si>
  <si>
    <r>
      <t>Direct Care Workers - Fringe Benefits</t>
    </r>
    <r>
      <rPr>
        <b/>
        <sz val="11"/>
        <color rgb="FF00B050"/>
        <rFont val="Times New Roman"/>
        <family val="1"/>
      </rPr>
      <t xml:space="preserve"> (click </t>
    </r>
    <r>
      <rPr>
        <sz val="11"/>
        <color rgb="FF00B050"/>
        <rFont val="Webdings"/>
        <family val="1"/>
        <charset val="2"/>
      </rPr>
      <t>i</t>
    </r>
    <r>
      <rPr>
        <b/>
        <sz val="11"/>
        <color rgb="FF00B050"/>
        <rFont val="Times New Roman"/>
        <family val="1"/>
      </rPr>
      <t xml:space="preserve"> icons for directions)</t>
    </r>
  </si>
  <si>
    <t>Workers' compensation cost for direct care workers under your current policy (per $100 in wages paid)?</t>
  </si>
  <si>
    <t>Average miles driven per week per direct care worker to transport individuals</t>
  </si>
  <si>
    <t>Direct Care</t>
  </si>
  <si>
    <t>Admin.</t>
  </si>
  <si>
    <t>Office equipment and furniture</t>
  </si>
  <si>
    <t>Information technology expense (e.g., computers and software)</t>
  </si>
  <si>
    <t>Office supplies</t>
  </si>
  <si>
    <t>Dues and subscriptions</t>
  </si>
  <si>
    <t>Professional consulting - legal/accounting/etc.</t>
  </si>
  <si>
    <t>Allocated corporate office overhead</t>
  </si>
  <si>
    <t>Recordkeeping (do not include documentation during the course of service provision)</t>
  </si>
  <si>
    <t>Program preparation/ set-up/ clean-up</t>
  </si>
  <si>
    <t>Licensing/certification/accreditation fees</t>
  </si>
  <si>
    <t>Title of the person listed on Line 3</t>
  </si>
  <si>
    <t>Phone number for the person listed on Line 3</t>
  </si>
  <si>
    <t>Email address for the person listed on Line 3</t>
  </si>
  <si>
    <t>Administration</t>
  </si>
  <si>
    <t>Program Support</t>
  </si>
  <si>
    <t>Report costs for your agency's most recent completed fiscal year</t>
  </si>
  <si>
    <r>
      <t xml:space="preserve">Annual Revenues - </t>
    </r>
    <r>
      <rPr>
        <i/>
        <sz val="11"/>
        <color rgb="FF00B050"/>
        <rFont val="Times New Roman"/>
        <family val="1"/>
      </rPr>
      <t>Report revenues for your agency's most recent completed fiscal year</t>
    </r>
  </si>
  <si>
    <t>% of Total Allocated to Other Programs</t>
  </si>
  <si>
    <t>Staffing Pattern for a 'typical' week for a direct care worker. Input the number of hours per week for the following:</t>
  </si>
  <si>
    <t>Current Residents</t>
  </si>
  <si>
    <t>Interest expense (non-mortgage and non-vehicle)</t>
  </si>
  <si>
    <t>Agency owned/leased vehicle expenses</t>
  </si>
  <si>
    <t>Other travel related expenses (e.g., out of state travel)</t>
  </si>
  <si>
    <t>Reimbursement for use of staff personal vehicles</t>
  </si>
  <si>
    <r>
      <t xml:space="preserve">All general insurance </t>
    </r>
    <r>
      <rPr>
        <i/>
        <sz val="11"/>
        <color theme="1"/>
        <rFont val="Times New Roman"/>
        <family val="1"/>
      </rPr>
      <t>(exclude vehicle insurance and staff benefits)</t>
    </r>
  </si>
  <si>
    <t>Report costs for your agency's most recent completed fiscal year; do not include any staff-related expenses.</t>
  </si>
  <si>
    <t>Participating in care plan meetings</t>
  </si>
  <si>
    <t>Psychologist</t>
  </si>
  <si>
    <t>Registered Nurse</t>
  </si>
  <si>
    <t>OT/PT/ST</t>
  </si>
  <si>
    <t>Licensed Practical Nurse</t>
  </si>
  <si>
    <t>Psychiatrist</t>
  </si>
  <si>
    <t>Number of individuals receiving Work Support services from your agency</t>
  </si>
  <si>
    <t>Maine Department of Health and Human Services</t>
  </si>
  <si>
    <t>All Other Agency Revenues</t>
  </si>
  <si>
    <t>Direct Care Workers</t>
  </si>
  <si>
    <t>Performing 'collateral contacts' with employers</t>
  </si>
  <si>
    <t>Client ID</t>
  </si>
  <si>
    <r>
      <t xml:space="preserve">Home Support Quarter-Hour </t>
    </r>
    <r>
      <rPr>
        <b/>
        <sz val="11"/>
        <color rgb="FF00B050"/>
        <rFont val="Times New Roman"/>
        <family val="1"/>
      </rPr>
      <t xml:space="preserve">(click </t>
    </r>
    <r>
      <rPr>
        <sz val="11"/>
        <color rgb="FF00B050"/>
        <rFont val="Webdings"/>
        <family val="1"/>
        <charset val="2"/>
      </rPr>
      <t>i</t>
    </r>
    <r>
      <rPr>
        <b/>
        <sz val="11"/>
        <color rgb="FF00B050"/>
        <rFont val="Times New Roman"/>
        <family val="1"/>
      </rPr>
      <t xml:space="preserve"> icons for directions)</t>
    </r>
  </si>
  <si>
    <t>Number of individuals receiving Home Support Quarter-Hour services from your agency</t>
  </si>
  <si>
    <t>Providing billable Home Support Quarter-Hour services [Line 3 * Line 4]</t>
  </si>
  <si>
    <t>Average miles driven per week per direct care worker to travel to and from service encounters</t>
  </si>
  <si>
    <t>Weekly Professional Support Direct Care Hours for Client</t>
  </si>
  <si>
    <t>Number of individuals receiving Community Support services from your organization in the community</t>
  </si>
  <si>
    <t>Attendance</t>
  </si>
  <si>
    <r>
      <t xml:space="preserve">Career Planning </t>
    </r>
    <r>
      <rPr>
        <b/>
        <sz val="11"/>
        <color rgb="FF00B050"/>
        <rFont val="Times New Roman"/>
        <family val="1"/>
      </rPr>
      <t xml:space="preserve">(click </t>
    </r>
    <r>
      <rPr>
        <sz val="11"/>
        <color rgb="FF00B050"/>
        <rFont val="Webdings"/>
        <family val="1"/>
        <charset val="2"/>
      </rPr>
      <t>i</t>
    </r>
    <r>
      <rPr>
        <b/>
        <sz val="11"/>
        <color rgb="FF00B050"/>
        <rFont val="Times New Roman"/>
        <family val="1"/>
      </rPr>
      <t xml:space="preserve"> icons for directions)</t>
    </r>
  </si>
  <si>
    <t>Providing billable Employment Specialist services [Line 3 * Line 4]</t>
  </si>
  <si>
    <t>Providing billable Personal Care services [Line 3 * Line 4]</t>
  </si>
  <si>
    <t>Providing billable Career Planning services [Line 3 * Line 4]</t>
  </si>
  <si>
    <t>Providing billable Work Support services [Line 3 * Line 4]</t>
  </si>
  <si>
    <t>Average length in hours of a Home Support Quarter-Hour encounter</t>
  </si>
  <si>
    <r>
      <t xml:space="preserve">Average number of face-to-face Home Support Quarter-Hour service encounters per week per </t>
    </r>
    <r>
      <rPr>
        <i/>
        <sz val="11"/>
        <rFont val="Times New Roman"/>
        <family val="1"/>
      </rPr>
      <t>direct care worker</t>
    </r>
  </si>
  <si>
    <t>Average length in hours of a Personal Care encounter</t>
  </si>
  <si>
    <r>
      <t xml:space="preserve">Average number of face-to-face Career Planning service encounters per week per </t>
    </r>
    <r>
      <rPr>
        <i/>
        <sz val="11"/>
        <rFont val="Times New Roman"/>
        <family val="1"/>
      </rPr>
      <t>direct care worker</t>
    </r>
  </si>
  <si>
    <t>Average length in hours of a Career Planning encounter</t>
  </si>
  <si>
    <r>
      <t xml:space="preserve">Average number of face-to-face Work Support service encounters per week per </t>
    </r>
    <r>
      <rPr>
        <i/>
        <sz val="11"/>
        <rFont val="Times New Roman"/>
        <family val="1"/>
      </rPr>
      <t>direct care worker</t>
    </r>
  </si>
  <si>
    <t>Average length in hours of a Work Support encounter</t>
  </si>
  <si>
    <r>
      <t xml:space="preserve">Average number of face-to-face Employment Specialist service encounters per week per </t>
    </r>
    <r>
      <rPr>
        <i/>
        <sz val="11"/>
        <rFont val="Times New Roman"/>
        <family val="1"/>
      </rPr>
      <t>direct care worker</t>
    </r>
  </si>
  <si>
    <t>Number of individuals who received Employment Specialist services from your agency in the most recent fiscal year</t>
  </si>
  <si>
    <t>Number of individuals who received Career Planning services from your agency in the most recent fiscal year</t>
  </si>
  <si>
    <t>Number of individuals receiving Personal Care services from your agency</t>
  </si>
  <si>
    <t>Average length in hours of an Employment Specialist encounter</t>
  </si>
  <si>
    <r>
      <t xml:space="preserve">Employment Specialist </t>
    </r>
    <r>
      <rPr>
        <b/>
        <sz val="11"/>
        <color rgb="FF00B050"/>
        <rFont val="Times New Roman"/>
        <family val="1"/>
      </rPr>
      <t xml:space="preserve">(click </t>
    </r>
    <r>
      <rPr>
        <sz val="11"/>
        <color rgb="FF00B050"/>
        <rFont val="Webdings"/>
        <family val="1"/>
        <charset val="2"/>
      </rPr>
      <t>i</t>
    </r>
    <r>
      <rPr>
        <b/>
        <sz val="11"/>
        <color rgb="FF00B050"/>
        <rFont val="Times New Roman"/>
        <family val="1"/>
      </rPr>
      <t xml:space="preserve"> icons for directions)</t>
    </r>
  </si>
  <si>
    <t>– distributed by –</t>
  </si>
  <si>
    <t>A Division of Health Management Associates</t>
  </si>
  <si>
    <r>
      <t>Actual Cost of Benefits</t>
    </r>
    <r>
      <rPr>
        <sz val="11"/>
        <color theme="9"/>
        <rFont val="Webdings"/>
        <family val="1"/>
        <charset val="2"/>
      </rPr>
      <t xml:space="preserve"> </t>
    </r>
    <r>
      <rPr>
        <sz val="11"/>
        <color rgb="FF00B050"/>
        <rFont val="Webdings"/>
        <family val="1"/>
        <charset val="2"/>
      </rPr>
      <t>i</t>
    </r>
  </si>
  <si>
    <r>
      <t xml:space="preserve">Social Security and Medicare </t>
    </r>
    <r>
      <rPr>
        <sz val="11"/>
        <color rgb="FF00B050"/>
        <rFont val="Webdings"/>
        <family val="1"/>
        <charset val="2"/>
      </rPr>
      <t>i</t>
    </r>
  </si>
  <si>
    <r>
      <t xml:space="preserve">Federal and State Unemployment Insurance </t>
    </r>
    <r>
      <rPr>
        <sz val="11"/>
        <color rgb="FF00B050"/>
        <rFont val="Webdings"/>
        <family val="1"/>
        <charset val="2"/>
      </rPr>
      <t>i</t>
    </r>
  </si>
  <si>
    <r>
      <t xml:space="preserve">Workers' Compensation </t>
    </r>
    <r>
      <rPr>
        <sz val="11"/>
        <color rgb="FF00B050"/>
        <rFont val="Webdings"/>
        <family val="1"/>
        <charset val="2"/>
      </rPr>
      <t>i</t>
    </r>
  </si>
  <si>
    <r>
      <t xml:space="preserve">Health Insurance </t>
    </r>
    <r>
      <rPr>
        <sz val="11"/>
        <color rgb="FF00B050"/>
        <rFont val="Webdings"/>
        <family val="1"/>
        <charset val="2"/>
      </rPr>
      <t>i</t>
    </r>
  </si>
  <si>
    <r>
      <t xml:space="preserve">Other Insurance </t>
    </r>
    <r>
      <rPr>
        <sz val="11"/>
        <color rgb="FF00B050"/>
        <rFont val="Webdings"/>
        <family val="1"/>
        <charset val="2"/>
      </rPr>
      <t>i</t>
    </r>
  </si>
  <si>
    <r>
      <t xml:space="preserve">Retirement </t>
    </r>
    <r>
      <rPr>
        <sz val="11"/>
        <color rgb="FF00B050"/>
        <rFont val="Webdings"/>
        <family val="1"/>
        <charset val="2"/>
      </rPr>
      <t>i</t>
    </r>
  </si>
  <si>
    <r>
      <t xml:space="preserve">Other Benefits </t>
    </r>
    <r>
      <rPr>
        <sz val="11"/>
        <color rgb="FF00B050"/>
        <rFont val="Webdings"/>
        <family val="1"/>
        <charset val="2"/>
      </rPr>
      <t>i</t>
    </r>
  </si>
  <si>
    <r>
      <t xml:space="preserve"># of Emp. </t>
    </r>
    <r>
      <rPr>
        <sz val="11"/>
        <color rgb="FF00B050"/>
        <rFont val="Webdings"/>
        <family val="1"/>
        <charset val="2"/>
      </rPr>
      <t>i</t>
    </r>
  </si>
  <si>
    <r>
      <rPr>
        <b/>
        <u/>
        <sz val="22"/>
        <color rgb="FF002060"/>
        <rFont val="Georgia"/>
        <family val="1"/>
      </rPr>
      <t>B</t>
    </r>
    <r>
      <rPr>
        <b/>
        <u/>
        <sz val="18"/>
        <color rgb="FF002060"/>
        <rFont val="Georgia"/>
        <family val="1"/>
      </rPr>
      <t xml:space="preserve">URNS &amp; </t>
    </r>
    <r>
      <rPr>
        <b/>
        <u/>
        <sz val="22"/>
        <color rgb="FF002060"/>
        <rFont val="Georgia"/>
        <family val="1"/>
      </rPr>
      <t>A</t>
    </r>
    <r>
      <rPr>
        <b/>
        <u/>
        <sz val="18"/>
        <color rgb="FF002060"/>
        <rFont val="Georgia"/>
        <family val="1"/>
      </rPr>
      <t>SSOCIATES</t>
    </r>
  </si>
  <si>
    <t>Rate Study</t>
  </si>
  <si>
    <r>
      <t xml:space="preserve">Job Title </t>
    </r>
    <r>
      <rPr>
        <sz val="11"/>
        <color rgb="FF00B050"/>
        <rFont val="Webdings"/>
        <family val="1"/>
        <charset val="2"/>
      </rPr>
      <t>i</t>
    </r>
  </si>
  <si>
    <r>
      <t>Time Allocation</t>
    </r>
    <r>
      <rPr>
        <sz val="11"/>
        <color theme="1"/>
        <rFont val="Times New Roman"/>
        <family val="1"/>
      </rPr>
      <t xml:space="preserve"> </t>
    </r>
    <r>
      <rPr>
        <sz val="11"/>
        <color rgb="FF00B050"/>
        <rFont val="Webdings"/>
        <family val="1"/>
        <charset val="2"/>
      </rPr>
      <t>i</t>
    </r>
  </si>
  <si>
    <t>Other Programs</t>
  </si>
  <si>
    <r>
      <t xml:space="preserve">Direct Care </t>
    </r>
    <r>
      <rPr>
        <sz val="11"/>
        <color rgb="FF00B050"/>
        <rFont val="Webdings"/>
        <family val="1"/>
        <charset val="2"/>
      </rPr>
      <t>i</t>
    </r>
  </si>
  <si>
    <r>
      <t xml:space="preserve">Job Titles </t>
    </r>
    <r>
      <rPr>
        <sz val="11"/>
        <color rgb="FF00B050"/>
        <rFont val="Webdings"/>
        <family val="1"/>
        <charset val="2"/>
      </rPr>
      <t>i</t>
    </r>
  </si>
  <si>
    <r>
      <t xml:space="preserve">Employee/ Contractor </t>
    </r>
    <r>
      <rPr>
        <sz val="11"/>
        <color rgb="FF00B050"/>
        <rFont val="Webdings"/>
        <family val="1"/>
        <charset val="2"/>
      </rPr>
      <t>i</t>
    </r>
  </si>
  <si>
    <r>
      <t xml:space="preserve">Super-visor? </t>
    </r>
    <r>
      <rPr>
        <sz val="11"/>
        <color rgb="FF00B050"/>
        <rFont val="Webdings"/>
        <family val="1"/>
        <charset val="2"/>
      </rPr>
      <t>i</t>
    </r>
  </si>
  <si>
    <r>
      <t xml:space="preserve">If Supervisor, # of Staff Supervised </t>
    </r>
    <r>
      <rPr>
        <sz val="11"/>
        <color rgb="FF00B050"/>
        <rFont val="Webdings"/>
        <family val="1"/>
        <charset val="2"/>
      </rPr>
      <t>i</t>
    </r>
  </si>
  <si>
    <r>
      <t xml:space="preserve">Total Hours Paid </t>
    </r>
    <r>
      <rPr>
        <sz val="11"/>
        <color rgb="FF00B050"/>
        <rFont val="Webdings"/>
        <family val="1"/>
        <charset val="2"/>
      </rPr>
      <t>i</t>
    </r>
  </si>
  <si>
    <r>
      <t xml:space="preserve">% of Hours that were Overtime </t>
    </r>
    <r>
      <rPr>
        <sz val="11"/>
        <color rgb="FF00B050"/>
        <rFont val="Webdings"/>
        <family val="1"/>
        <charset val="2"/>
      </rPr>
      <t>i</t>
    </r>
  </si>
  <si>
    <r>
      <t xml:space="preserve">Total Wages Paid </t>
    </r>
    <r>
      <rPr>
        <sz val="11"/>
        <color rgb="FF00B050"/>
        <rFont val="Webdings"/>
        <family val="1"/>
        <charset val="2"/>
      </rPr>
      <t>i</t>
    </r>
  </si>
  <si>
    <r>
      <t xml:space="preserve">Average Hourly Wage </t>
    </r>
    <r>
      <rPr>
        <sz val="11"/>
        <color rgb="FF00B050"/>
        <rFont val="Webdings"/>
        <family val="1"/>
        <charset val="2"/>
      </rPr>
      <t>i</t>
    </r>
  </si>
  <si>
    <r>
      <t>1st Year (Per Staff Average)</t>
    </r>
    <r>
      <rPr>
        <sz val="11"/>
        <color rgb="FF00B050"/>
        <rFont val="Webdings"/>
        <family val="1"/>
        <charset val="2"/>
      </rPr>
      <t xml:space="preserve"> i</t>
    </r>
  </si>
  <si>
    <r>
      <t>Following Years
 (Per Staff Average)</t>
    </r>
    <r>
      <rPr>
        <sz val="11"/>
        <color rgb="FF00B050"/>
        <rFont val="Webdings"/>
        <family val="1"/>
        <charset val="2"/>
      </rPr>
      <t xml:space="preserve"> i</t>
    </r>
  </si>
  <si>
    <t>Daily</t>
  </si>
  <si>
    <t>Hourly</t>
  </si>
  <si>
    <t>Number of individuals who received Respite Support from your agency in the reported fiscal year</t>
  </si>
  <si>
    <t>For hourly Respite Support services, average length of a visit</t>
  </si>
  <si>
    <t>Percentage of visits that are provided in individual's home or place of residence</t>
  </si>
  <si>
    <t>Percentage of visits that are provided in private home of a respite provider</t>
  </si>
  <si>
    <t>Staffing Pattern for a 'typical' week for a direct care worker.  Input the number of hours per week for the following:</t>
  </si>
  <si>
    <t>Providing Respite Support services</t>
  </si>
  <si>
    <t>Total miles driven per week per direct care worker to travel to and from individuals</t>
  </si>
  <si>
    <t>Total miles driven per week per direct care worker to transport individuals</t>
  </si>
  <si>
    <t>Percentage of Respite Support days that are staffed by a single staff member (rather than several staff working shifts)</t>
  </si>
  <si>
    <t>Percentage of direct care workers paid a daily 'stipend' rather than an hourly wage</t>
  </si>
  <si>
    <t>Provider Characteristics</t>
  </si>
  <si>
    <t>Number of Shared Living homes contracting with your agency</t>
  </si>
  <si>
    <t>Number of individuals receiving Shared Living home services from your agency</t>
  </si>
  <si>
    <t>Average number of absences per individual/per year (annualized)</t>
  </si>
  <si>
    <t>Recruitment, Certification, and Placement</t>
  </si>
  <si>
    <t>Number of your agency's Shared Living homes that received initial approval and placement in the reported fiscal year</t>
  </si>
  <si>
    <t>Typical number of years a Shared Living home contracts with your agency</t>
  </si>
  <si>
    <t>Supervision, Training, and Supports for Shared Living Homes</t>
  </si>
  <si>
    <t>Average caseload (number of Shared Living homes) for a full-time equivalent home supervisor</t>
  </si>
  <si>
    <t>Average number of supervision visits per Shared Living home per year</t>
  </si>
  <si>
    <t>Total annual miles driven for supervision and monitoring visits</t>
  </si>
  <si>
    <t>Does your agency provide training to Shared Living providers?</t>
  </si>
  <si>
    <t>Average number of annual training hours delivered to Shared Living providers</t>
  </si>
  <si>
    <t>Percent of training hours provided face-to-face (rather than, for example, online training)</t>
  </si>
  <si>
    <t>Are training hours typically delivered by the same staff person that supervises the home?</t>
  </si>
  <si>
    <t xml:space="preserve">Percent of training hours that Shared Living providers receive with a group of other providers </t>
  </si>
  <si>
    <t>As applicable, average number of participants in a group training session</t>
  </si>
  <si>
    <t>Member ID</t>
  </si>
  <si>
    <t>Placement Start Date</t>
  </si>
  <si>
    <t>Unit of Payment to Shared Living Home</t>
  </si>
  <si>
    <t>Payment Amount to Shared Living Home</t>
  </si>
  <si>
    <t>Agency is Rep Payee?</t>
  </si>
  <si>
    <r>
      <t xml:space="preserve">Shared Living </t>
    </r>
    <r>
      <rPr>
        <b/>
        <sz val="11"/>
        <color rgb="FF00B050"/>
        <rFont val="Times New Roman"/>
        <family val="1"/>
      </rPr>
      <t xml:space="preserve"> (click </t>
    </r>
    <r>
      <rPr>
        <sz val="11"/>
        <color rgb="FF00B050"/>
        <rFont val="Webdings"/>
        <family val="1"/>
        <charset val="2"/>
      </rPr>
      <t>i</t>
    </r>
    <r>
      <rPr>
        <b/>
        <sz val="11"/>
        <color rgb="FF00B050"/>
        <rFont val="Times New Roman"/>
        <family val="1"/>
      </rPr>
      <t xml:space="preserve"> icons for directions)</t>
    </r>
  </si>
  <si>
    <r>
      <t xml:space="preserve">Shared Living - Individual Detail </t>
    </r>
    <r>
      <rPr>
        <b/>
        <sz val="11"/>
        <color rgb="FF00B050"/>
        <rFont val="Times New Roman"/>
        <family val="1"/>
      </rPr>
      <t xml:space="preserve">(click </t>
    </r>
    <r>
      <rPr>
        <sz val="11"/>
        <color rgb="FF00B050"/>
        <rFont val="Webdings"/>
        <family val="1"/>
        <charset val="2"/>
      </rPr>
      <t>i</t>
    </r>
    <r>
      <rPr>
        <b/>
        <sz val="11"/>
        <color rgb="FF00B050"/>
        <rFont val="Times New Roman"/>
        <family val="1"/>
      </rPr>
      <t xml:space="preserve"> icons for directions)</t>
    </r>
  </si>
  <si>
    <t>Transportation</t>
  </si>
  <si>
    <t>Average length in hours of a Crisis Intervention encounter</t>
  </si>
  <si>
    <t>How many staff who provide Crisis Intervention services does your agency currently employ?</t>
  </si>
  <si>
    <t>Agency Caseload</t>
  </si>
  <si>
    <t>Service Design</t>
  </si>
  <si>
    <t xml:space="preserve">Number of contacts per individual per year </t>
  </si>
  <si>
    <t xml:space="preserve">Number of face-to-face contacts per individual per year </t>
  </si>
  <si>
    <t>Monitoring the implementation of the care plan (e.g., records review)</t>
  </si>
  <si>
    <t>Performing 'collateral contacts' (e.g., checking-in with individuals' physicians and other service providers)</t>
  </si>
  <si>
    <t>Time 'lost' due to missed appointments</t>
  </si>
  <si>
    <t>Average miles driven per week per care coordinator</t>
  </si>
  <si>
    <r>
      <t xml:space="preserve">Expenses Other Than Staff Salary and Benefits </t>
    </r>
    <r>
      <rPr>
        <b/>
        <sz val="11"/>
        <color rgb="FF00B050"/>
        <rFont val="Times New Roman"/>
        <family val="1"/>
      </rPr>
      <t xml:space="preserve">(see p. 6 of the instructions and click </t>
    </r>
    <r>
      <rPr>
        <sz val="11"/>
        <color rgb="FF00B050"/>
        <rFont val="Webdings"/>
        <family val="1"/>
        <charset val="2"/>
      </rPr>
      <t>i</t>
    </r>
    <r>
      <rPr>
        <b/>
        <sz val="11"/>
        <color rgb="FF00B050"/>
        <rFont val="Times New Roman"/>
        <family val="1"/>
      </rPr>
      <t xml:space="preserve"> icons for directions)</t>
    </r>
  </si>
  <si>
    <t>If your agency makes Maine state unemployment insurance payments based on a percentage of wages, report your agency's state unemployment insurance tax rate for 2023.</t>
  </si>
  <si>
    <t>Provider ID(s)</t>
  </si>
  <si>
    <t xml:space="preserve">Sections 18, 20, 21, and 29 Services </t>
  </si>
  <si>
    <r>
      <t xml:space="preserve">Other Services and Activities </t>
    </r>
    <r>
      <rPr>
        <sz val="11"/>
        <color rgb="FF00B050"/>
        <rFont val="Webdings"/>
        <family val="1"/>
        <charset val="2"/>
      </rPr>
      <t>i</t>
    </r>
  </si>
  <si>
    <t>Average caseload of a care coordinator (for a full-time equivalent staff person)</t>
  </si>
  <si>
    <t>Average length in hours of a face-to-face Care Coordination encounter</t>
  </si>
  <si>
    <t>Providing billable Care Coordination services</t>
  </si>
  <si>
    <t>Number of individuals receiving Care Coordination services from your agency</t>
  </si>
  <si>
    <t>Service</t>
  </si>
  <si>
    <t>Section 18-Level III</t>
  </si>
  <si>
    <t>Section 18-Level II</t>
  </si>
  <si>
    <t>Section 20</t>
  </si>
  <si>
    <t>Average useful life (in miles) of vehicles before disposal</t>
  </si>
  <si>
    <t>Total annual number of miles incurred by staff-owned vehicles used to transport individuals</t>
  </si>
  <si>
    <t>Estimated percentage of square footage that is used for direct services (e.g., 'classrooms')</t>
  </si>
  <si>
    <r>
      <t xml:space="preserve">Work Support - Group </t>
    </r>
    <r>
      <rPr>
        <b/>
        <sz val="11"/>
        <color rgb="FF00B050"/>
        <rFont val="Times New Roman"/>
        <family val="1"/>
      </rPr>
      <t xml:space="preserve">(click </t>
    </r>
    <r>
      <rPr>
        <sz val="11"/>
        <color rgb="FF00B050"/>
        <rFont val="Webdings"/>
        <family val="1"/>
        <charset val="2"/>
      </rPr>
      <t>i</t>
    </r>
    <r>
      <rPr>
        <b/>
        <sz val="11"/>
        <color rgb="FF00B050"/>
        <rFont val="Times New Roman"/>
        <family val="1"/>
      </rPr>
      <t xml:space="preserve"> icons for directions)</t>
    </r>
  </si>
  <si>
    <t>Typical vehicle size of agency owned or leased vehicles (in terms of passengers)</t>
  </si>
  <si>
    <t>Do care coordinators have dedicated office space?</t>
  </si>
  <si>
    <t>Average staff hours required to recruit, train, and approve a Shared Living home prior to a placement</t>
  </si>
  <si>
    <t>Member Receiving Increased Level of Support Funding?</t>
  </si>
  <si>
    <t>Monthly Room &amp; Board Payment to Shared Living Home</t>
  </si>
  <si>
    <t>Number of Absences, Most Recent 12 Months</t>
  </si>
  <si>
    <t>Day</t>
  </si>
  <si>
    <t>Avg. # of Hours Per Week of Outside DSP Staff Provided in the Home</t>
  </si>
  <si>
    <r>
      <t xml:space="preserve">Home Support - Remote Monitoring </t>
    </r>
    <r>
      <rPr>
        <b/>
        <sz val="11"/>
        <color rgb="FF00B050"/>
        <rFont val="Times New Roman"/>
        <family val="1"/>
      </rPr>
      <t xml:space="preserve">(click </t>
    </r>
    <r>
      <rPr>
        <sz val="11"/>
        <color rgb="FF00B050"/>
        <rFont val="Webdings"/>
        <family val="1"/>
        <charset val="2"/>
      </rPr>
      <t>i</t>
    </r>
    <r>
      <rPr>
        <b/>
        <sz val="11"/>
        <color rgb="FF00B050"/>
        <rFont val="Times New Roman"/>
        <family val="1"/>
      </rPr>
      <t xml:space="preserve"> icons for directions)</t>
    </r>
  </si>
  <si>
    <t>Number of individuals receiving Home Support - Remote Monitoring services from your agency</t>
  </si>
  <si>
    <r>
      <t xml:space="preserve">Work Ordered Clubhouse </t>
    </r>
    <r>
      <rPr>
        <b/>
        <sz val="11"/>
        <color rgb="FF00B050"/>
        <rFont val="Times New Roman"/>
        <family val="1"/>
      </rPr>
      <t xml:space="preserve">(click </t>
    </r>
    <r>
      <rPr>
        <sz val="11"/>
        <color rgb="FF00B050"/>
        <rFont val="Webdings"/>
        <family val="1"/>
        <charset val="2"/>
      </rPr>
      <t>i</t>
    </r>
    <r>
      <rPr>
        <b/>
        <sz val="11"/>
        <color rgb="FF00B050"/>
        <rFont val="Times New Roman"/>
        <family val="1"/>
      </rPr>
      <t xml:space="preserve"> icons for directions)</t>
    </r>
  </si>
  <si>
    <t>Average attendance rate for persons receiving Work Ordered Clubhouse services</t>
  </si>
  <si>
    <t>Providing billable Work Ordered Clubhouse services</t>
  </si>
  <si>
    <t>Average number of hours of Work Ordered Clubhouse services that an individual receives per week</t>
  </si>
  <si>
    <t>Financial Data Reporting</t>
  </si>
  <si>
    <t>Contact name for person completing the survey</t>
  </si>
  <si>
    <t>End date of the fiscal year for information is reported</t>
  </si>
  <si>
    <t>SSI/SSDI and other revenues used to cover room and board costs</t>
  </si>
  <si>
    <t>HCBS program revenues (for people with I/DD, TBI, and related conditions; exclude SSI/ SSDI)</t>
  </si>
  <si>
    <r>
      <t xml:space="preserve">HCBS Programs </t>
    </r>
    <r>
      <rPr>
        <sz val="11"/>
        <color rgb="FF00B050"/>
        <rFont val="Webdings"/>
        <family val="1"/>
        <charset val="2"/>
      </rPr>
      <t>i</t>
    </r>
  </si>
  <si>
    <t>Include only those staff who perform administrative and program support functions for your agency's home and community-based services programs</t>
  </si>
  <si>
    <r>
      <t xml:space="preserve">Annual Turnover </t>
    </r>
    <r>
      <rPr>
        <sz val="11"/>
        <color rgb="FF00B050"/>
        <rFont val="Webdings"/>
        <family val="1"/>
        <charset val="2"/>
      </rPr>
      <t>i</t>
    </r>
  </si>
  <si>
    <t>Home Support Quarter-Hour</t>
  </si>
  <si>
    <t>Home Support Remote Support</t>
  </si>
  <si>
    <t>Personal Care Services (Sec. 20)</t>
  </si>
  <si>
    <t>Crisis Intervention (Sec. 21)</t>
  </si>
  <si>
    <t>Community Support Services (Sec. 20/21/29)</t>
  </si>
  <si>
    <t>Work Ordered Clubhouse (Sec. 18)</t>
  </si>
  <si>
    <t>Career Planning</t>
  </si>
  <si>
    <t>Work Support Individual</t>
  </si>
  <si>
    <t>Employment Specialist Services</t>
  </si>
  <si>
    <t>Respite (Sec. 29)</t>
  </si>
  <si>
    <t>Home Support Per Diem, Level II and III (Sec. 18/20)</t>
  </si>
  <si>
    <t>Number of direct care providing Section 18, 20, 21, and Section 29 services employed by your agency as of the last day of the reported fiscal year</t>
  </si>
  <si>
    <t>Did your organization offer holiday pay to direct care staff during the reported fiscal year?</t>
  </si>
  <si>
    <t>Of the staff listed on Line 1, number who were eligible for holiday pay as of the last day of the reported fiscal year</t>
  </si>
  <si>
    <r>
      <t xml:space="preserve">Average number of annual holidays </t>
    </r>
    <r>
      <rPr>
        <i/>
        <sz val="11"/>
        <rFont val="Times New Roman"/>
        <family val="1"/>
      </rPr>
      <t>(days, not hours)</t>
    </r>
    <r>
      <rPr>
        <sz val="11"/>
        <rFont val="Times New Roman"/>
        <family val="1"/>
      </rPr>
      <t xml:space="preserve"> that eligible staff received during the reported fiscal year</t>
    </r>
  </si>
  <si>
    <t>Did your organization offer paid time off in addition to holidays to direct care staff during the reported fiscal year?</t>
  </si>
  <si>
    <t>Of the staff listed on Line 1, number who were eligible for paid time off as of the last day of the reported fiscal year</t>
  </si>
  <si>
    <r>
      <t xml:space="preserve">Average number of paid time off days </t>
    </r>
    <r>
      <rPr>
        <i/>
        <sz val="11"/>
        <rFont val="Times New Roman"/>
        <family val="1"/>
      </rPr>
      <t>(days, not hours)</t>
    </r>
    <r>
      <rPr>
        <sz val="11"/>
        <rFont val="Times New Roman"/>
        <family val="1"/>
      </rPr>
      <t xml:space="preserve"> that eligible staff received during the reported fiscal year</t>
    </r>
  </si>
  <si>
    <t>Did your organization offer health insurance to direct care staff during the reported fiscal year?</t>
  </si>
  <si>
    <t>Organization's total health insurance expense in the last month of the reported fiscal year for the staff listed on Line 10</t>
  </si>
  <si>
    <r>
      <t>Calculated average monthly cost per participating employee</t>
    </r>
    <r>
      <rPr>
        <sz val="11"/>
        <color rgb="FF00B050"/>
        <rFont val="Webdings"/>
        <family val="1"/>
        <charset val="2"/>
      </rPr>
      <t xml:space="preserve"> i</t>
    </r>
  </si>
  <si>
    <r>
      <t xml:space="preserve">Of the eligible staff listed on Line 9, number who </t>
    </r>
    <r>
      <rPr>
        <i/>
        <sz val="11"/>
        <rFont val="Times New Roman"/>
        <family val="1"/>
      </rPr>
      <t xml:space="preserve">received </t>
    </r>
    <r>
      <rPr>
        <sz val="11"/>
        <rFont val="Times New Roman"/>
        <family val="1"/>
      </rPr>
      <t>health insurance from your organization as of the last day of the reported fiscal year</t>
    </r>
  </si>
  <si>
    <r>
      <t xml:space="preserve">Of the staff listed on Line 1, number </t>
    </r>
    <r>
      <rPr>
        <i/>
        <sz val="11"/>
        <rFont val="Times New Roman"/>
        <family val="1"/>
      </rPr>
      <t>eligible</t>
    </r>
    <r>
      <rPr>
        <sz val="11"/>
        <rFont val="Times New Roman"/>
        <family val="1"/>
      </rPr>
      <t xml:space="preserve"> for health insurance as of the last day of the reported fiscal year</t>
    </r>
  </si>
  <si>
    <t>Calculated average monthly cost per participating employee</t>
  </si>
  <si>
    <t>Did your organization offer any other benefits (e.g., retirement, dental, etc.) to direct care staff during the reported fiscal year?</t>
  </si>
  <si>
    <r>
      <t xml:space="preserve">Of the staff listed on Line 1, number who were </t>
    </r>
    <r>
      <rPr>
        <i/>
        <sz val="11"/>
        <rFont val="Times New Roman"/>
        <family val="1"/>
      </rPr>
      <t>eligible</t>
    </r>
    <r>
      <rPr>
        <sz val="11"/>
        <rFont val="Times New Roman"/>
        <family val="1"/>
      </rPr>
      <t xml:space="preserve"> for these benefits as of the last day of the reported fiscal year</t>
    </r>
  </si>
  <si>
    <t>Organization's cost for providing these benefits in the last month of the reported fiscal year for the staff listed on Line 16</t>
  </si>
  <si>
    <r>
      <t xml:space="preserve">Of the eligible staff listed on Line 15, number who </t>
    </r>
    <r>
      <rPr>
        <i/>
        <sz val="11"/>
        <rFont val="Times New Roman"/>
        <family val="1"/>
      </rPr>
      <t xml:space="preserve">received </t>
    </r>
    <r>
      <rPr>
        <sz val="11"/>
        <rFont val="Times New Roman"/>
        <family val="1"/>
      </rPr>
      <t>these other benefits from your organization as of the last day of the reported fiscal year</t>
    </r>
  </si>
  <si>
    <t>If your agency pays actual costs of state unemployment insurance benefits claimed by former employees ("direct reimbursement employer"), report your agency's total UI payments in your most recently completed fiscal year</t>
  </si>
  <si>
    <r>
      <t xml:space="preserve">% of Total Allocated to HCBS Programs </t>
    </r>
    <r>
      <rPr>
        <sz val="11"/>
        <color rgb="FF00B050"/>
        <rFont val="Webdings"/>
        <family val="1"/>
        <charset val="2"/>
      </rPr>
      <t>i</t>
    </r>
  </si>
  <si>
    <t>Service provider taxes</t>
  </si>
  <si>
    <r>
      <t xml:space="preserve">Other taxes </t>
    </r>
    <r>
      <rPr>
        <i/>
        <sz val="11"/>
        <color theme="1"/>
        <rFont val="Times New Roman"/>
        <family val="1"/>
      </rPr>
      <t>(exclude payroll taxes and personal income taxes)</t>
    </r>
  </si>
  <si>
    <t>Training Expense (e.g., fees and materials; exclude staff costs)</t>
  </si>
  <si>
    <t>2a</t>
  </si>
  <si>
    <t>2b</t>
  </si>
  <si>
    <t>2c</t>
  </si>
  <si>
    <t>Of the individuals reported on Line 1, percentage residing in one of your agency's group homes</t>
  </si>
  <si>
    <t>Of the individuals reported on Line 1, percentage living independently in their own homes</t>
  </si>
  <si>
    <t>Of the individuals reported on Line 1, percentage living in another setting</t>
  </si>
  <si>
    <t>Number of staff currently providing Remote Monitoring services</t>
  </si>
  <si>
    <t>Total number of scheduled weekly work hours for the staff reported on Line 3</t>
  </si>
  <si>
    <t>Number of hours of Interactive Support provided by your agency during the reported fiscal year</t>
  </si>
  <si>
    <t>Total annual miles driven by recruiters for initial site review and recruitment</t>
  </si>
  <si>
    <r>
      <t xml:space="preserve">Personal Care (Section 20) </t>
    </r>
    <r>
      <rPr>
        <b/>
        <sz val="11"/>
        <color rgb="FF00B050"/>
        <rFont val="Times New Roman"/>
        <family val="1"/>
      </rPr>
      <t xml:space="preserve">(click </t>
    </r>
    <r>
      <rPr>
        <sz val="11"/>
        <color rgb="FF00B050"/>
        <rFont val="Webdings"/>
        <family val="1"/>
        <charset val="2"/>
      </rPr>
      <t>i</t>
    </r>
    <r>
      <rPr>
        <b/>
        <sz val="11"/>
        <color rgb="FF00B050"/>
        <rFont val="Times New Roman"/>
        <family val="1"/>
      </rPr>
      <t xml:space="preserve"> icons for directions)</t>
    </r>
  </si>
  <si>
    <r>
      <t xml:space="preserve">Care Coordination (Sections 18 and 20)  </t>
    </r>
    <r>
      <rPr>
        <b/>
        <sz val="11"/>
        <color rgb="FF00B050"/>
        <rFont val="Times New Roman"/>
        <family val="1"/>
      </rPr>
      <t xml:space="preserve">(click </t>
    </r>
    <r>
      <rPr>
        <sz val="11"/>
        <color rgb="FF00B050"/>
        <rFont val="Webdings"/>
        <family val="1"/>
        <charset val="2"/>
      </rPr>
      <t>i</t>
    </r>
    <r>
      <rPr>
        <b/>
        <sz val="11"/>
        <color rgb="FF00B050"/>
        <rFont val="Times New Roman"/>
        <family val="1"/>
      </rPr>
      <t xml:space="preserve"> icons for directions)</t>
    </r>
  </si>
  <si>
    <t>Percent of Personal Care services provided by your agency delivered to groups of two or more individuals</t>
  </si>
  <si>
    <t>Number of Days of Respite in Most Recent 12 Months</t>
  </si>
  <si>
    <t>Percentage of visits that are provided in another location</t>
  </si>
  <si>
    <r>
      <t xml:space="preserve">Respite (Section 29) </t>
    </r>
    <r>
      <rPr>
        <b/>
        <sz val="11"/>
        <color rgb="FF00B050"/>
        <rFont val="Times New Roman"/>
        <family val="1"/>
      </rPr>
      <t xml:space="preserve">(click </t>
    </r>
    <r>
      <rPr>
        <sz val="11"/>
        <color rgb="FF00B050"/>
        <rFont val="Webdings"/>
        <family val="1"/>
        <charset val="2"/>
      </rPr>
      <t>i</t>
    </r>
    <r>
      <rPr>
        <b/>
        <sz val="11"/>
        <color rgb="FF00B050"/>
        <rFont val="Times New Roman"/>
        <family val="1"/>
      </rPr>
      <t xml:space="preserve"> icons for directions)</t>
    </r>
  </si>
  <si>
    <t>As applicable, average daily 'stipend' paid to direct care workers</t>
  </si>
  <si>
    <t>Staffing and Compensation for Daily Respite</t>
  </si>
  <si>
    <r>
      <t xml:space="preserve">Work Support, Individual </t>
    </r>
    <r>
      <rPr>
        <b/>
        <sz val="11"/>
        <color rgb="FF00B050"/>
        <rFont val="Times New Roman"/>
        <family val="1"/>
      </rPr>
      <t xml:space="preserve">(click </t>
    </r>
    <r>
      <rPr>
        <sz val="11"/>
        <color rgb="FF00B050"/>
        <rFont val="Webdings"/>
        <family val="1"/>
        <charset val="2"/>
      </rPr>
      <t>i</t>
    </r>
    <r>
      <rPr>
        <b/>
        <sz val="11"/>
        <color rgb="FF00B050"/>
        <rFont val="Times New Roman"/>
        <family val="1"/>
      </rPr>
      <t xml:space="preserve"> icons for directions)</t>
    </r>
  </si>
  <si>
    <t>Average length in hours of a Work Support-Group encounter for an individual</t>
  </si>
  <si>
    <t>Average attendance rate for individuals receiving Work Support-Group services</t>
  </si>
  <si>
    <t>Providing billable Work Support-Group services</t>
  </si>
  <si>
    <r>
      <t xml:space="preserve">Community Support and Community Membership </t>
    </r>
    <r>
      <rPr>
        <b/>
        <sz val="11"/>
        <color rgb="FF00B050"/>
        <rFont val="Times New Roman"/>
        <family val="1"/>
      </rPr>
      <t xml:space="preserve">(click </t>
    </r>
    <r>
      <rPr>
        <sz val="11"/>
        <color rgb="FF00B050"/>
        <rFont val="Webdings"/>
        <family val="1"/>
        <charset val="2"/>
      </rPr>
      <t>i</t>
    </r>
    <r>
      <rPr>
        <b/>
        <sz val="11"/>
        <color rgb="FF00B050"/>
        <rFont val="Times New Roman"/>
        <family val="1"/>
      </rPr>
      <t xml:space="preserve"> icons for directions)</t>
    </r>
  </si>
  <si>
    <t>Agency Caseload and Service Design - Community Support (Center-Based)</t>
  </si>
  <si>
    <t>Percentage of Community Support services provided delivered at a ratio of five or more members per direct care worker</t>
  </si>
  <si>
    <t>Percentage of Community Support services provided delivered at a ratio of four members per direct care worker</t>
  </si>
  <si>
    <t>Percentage of Community Support services provided delivered at a ratio of three members per direct care worker</t>
  </si>
  <si>
    <t>Percentage of Community Support services provided delivered at a ratio of two members per direct care worker</t>
  </si>
  <si>
    <t>Percentage of Community Support services provided delivered at a ratio of one member per direct care worker</t>
  </si>
  <si>
    <t>Average number of hours of Community Support services that an individual receives per week</t>
  </si>
  <si>
    <t>Agency Caseload and Service Design - Community Membership (Individual and Group)</t>
  </si>
  <si>
    <t xml:space="preserve">Number of individuals receiving Community Membership services from your organization </t>
  </si>
  <si>
    <t>Percentage of billed Community Membership services provided delivered at a ratio of five or more members per direct care worker</t>
  </si>
  <si>
    <t>Percentage of billed Community Membership services provided delivered at a ratio of four members per direct care worker</t>
  </si>
  <si>
    <t>Percentage of billed Community Membership services provided delivered at a ratio of three members per direct care worker</t>
  </si>
  <si>
    <t>Percentage of billed Community Membership services provided delivered at a ratio of two members per direct care worker</t>
  </si>
  <si>
    <t>Percentage of billed Community Membership services provided delivered at a ratio of one member per direct care worker</t>
  </si>
  <si>
    <t>Average number of hours of Community Membership services that an individual receives per week</t>
  </si>
  <si>
    <t>Number of locations at which center-based Community Support (Center-Based) services are provided</t>
  </si>
  <si>
    <t>Facility Details for Community Support (Center-Based) Services</t>
  </si>
  <si>
    <t>Average attendance rate for persons receiving Community Support and Community Membership services</t>
  </si>
  <si>
    <t>Number of vehicles owned or leased by your organization and utilized for Community Support and Community Membership services</t>
  </si>
  <si>
    <t>Providing billable Community Support and Community Membership services</t>
  </si>
  <si>
    <t>Total square footage of program space for the locations reported on Line 16</t>
  </si>
  <si>
    <r>
      <t xml:space="preserve">Crisis Intervention (Section 21) </t>
    </r>
    <r>
      <rPr>
        <b/>
        <sz val="11"/>
        <color rgb="FF00B050"/>
        <rFont val="Times New Roman"/>
        <family val="1"/>
      </rPr>
      <t xml:space="preserve">(click </t>
    </r>
    <r>
      <rPr>
        <sz val="11"/>
        <color rgb="FF00B050"/>
        <rFont val="Webdings"/>
        <family val="1"/>
        <charset val="2"/>
      </rPr>
      <t>i</t>
    </r>
    <r>
      <rPr>
        <b/>
        <sz val="11"/>
        <color rgb="FF00B050"/>
        <rFont val="Times New Roman"/>
        <family val="1"/>
      </rPr>
      <t xml:space="preserve"> icons for directions)</t>
    </r>
  </si>
  <si>
    <t>Does your agency have dedicated Crisis Intervention staff or are these staff typically pulled from other services</t>
  </si>
  <si>
    <t>Number of individuals who received Crisis Intervention services from your agency during the reported fiscal year</t>
  </si>
  <si>
    <t>Average number of hours of Crisis Intervention that an individual receives during a crisis episode</t>
  </si>
  <si>
    <t>Providing billable Crisis Intervention services</t>
  </si>
  <si>
    <t>Other Svcs</t>
  </si>
  <si>
    <t>Community Support/Clubhouse facility rent/mortgage/depreciation</t>
  </si>
  <si>
    <t>Community Support/Clubhouse facility utilities/telecommunications/etc.</t>
  </si>
  <si>
    <t>Other facility utilities/telecommunications/etc.</t>
  </si>
  <si>
    <t>Other facility rent/mortgage/depreciation</t>
  </si>
  <si>
    <t>Travel Expenses</t>
  </si>
  <si>
    <t>Facility Expenses</t>
  </si>
  <si>
    <t>Taxes, Interest, and Insurance</t>
  </si>
  <si>
    <t>Service-Specific Expenses</t>
  </si>
  <si>
    <t>Recruitment, certification, and placement for Shared Living homes</t>
  </si>
  <si>
    <t>Supplies for Community Support and Community Membership programs</t>
  </si>
  <si>
    <t>Participation fees associated with Community Membership programs</t>
  </si>
  <si>
    <t>Supplies for Work Support programs</t>
  </si>
  <si>
    <t>Electronic Visit Verification-related costs</t>
  </si>
  <si>
    <t xml:space="preserve">Equipment for Remote Support services </t>
  </si>
  <si>
    <t>Other Operating Expenses</t>
  </si>
  <si>
    <t>Food for residential programs</t>
  </si>
  <si>
    <t>Questions? Contact Tina Harper with Health Management Associates at tharper@healthmanagement.com or (480) 680-1508.</t>
  </si>
  <si>
    <t>Occupancy Rate</t>
  </si>
  <si>
    <t>Agency Caseload and Service Design - Work Ordered Clubhouse</t>
  </si>
  <si>
    <t>Number of individuals receiving Work Ordered Clubhouse services from your organization in the community</t>
  </si>
  <si>
    <t>Percentage of Work Ordered Clubhouse services provided delivered at a ratio of five or more members per direct care worker</t>
  </si>
  <si>
    <t>Percentage of Work Ordered Clubhouse services provided delivered at a ratio of four members per direct care worker</t>
  </si>
  <si>
    <t>Percentage of Work Ordered Clubhouse services provided delivered at a ratio of three members per direct care worker</t>
  </si>
  <si>
    <t>Percentage of Work Ordered Clubhouse services provided delivered at a ratio of two members per direct care worker</t>
  </si>
  <si>
    <t>Percentage of Work Ordered Clubhouse services provided delivered at a ratio of one member per direct care worker</t>
  </si>
  <si>
    <t>Number of locations at which center-based Work Ordered Clubhouse (Center-Based) services are provided</t>
  </si>
  <si>
    <t>Facility Details for Work Ordered Clubhouse Services</t>
  </si>
  <si>
    <t>Number of vehicles owned or leased by your organization and utilized for Work Ordered Clubhouse services</t>
  </si>
  <si>
    <t>Agency Home Support
 (Sec. 21)</t>
  </si>
  <si>
    <t>Care Coordination
 (Sec. 18/20)</t>
  </si>
  <si>
    <t>Shared Living
 (Sec. 20/21/29)</t>
  </si>
  <si>
    <t>Work Support Group
 (Sec. 21/29)</t>
  </si>
  <si>
    <t>Number of vehicles owned or leased by your organization and utilized for Work Support-Group services</t>
  </si>
  <si>
    <t>Estimated percentage of square footage that is used for direct services (e.g., space accessible to individuals receiving services)</t>
  </si>
  <si>
    <t>Researching and developing community options/ program development</t>
  </si>
  <si>
    <t>Supplies for Home Support Quarter-Hour service</t>
  </si>
  <si>
    <t>Participation fees associated with Home Support Quarter-Hour service</t>
  </si>
  <si>
    <t># of vehicles owned or leased</t>
  </si>
  <si>
    <t>Typical vehicle size (in terms of passengers)</t>
  </si>
  <si>
    <t>Home #8</t>
  </si>
  <si>
    <t>Participation fees associated with Community Support programs</t>
  </si>
  <si>
    <r>
      <t xml:space="preserve">Average number of hours of Home Support Quarter-Hour that an </t>
    </r>
    <r>
      <rPr>
        <i/>
        <sz val="11"/>
        <rFont val="Times New Roman"/>
        <family val="1"/>
      </rPr>
      <t>individual</t>
    </r>
    <r>
      <rPr>
        <sz val="11"/>
        <rFont val="Times New Roman"/>
        <family val="1"/>
      </rPr>
      <t xml:space="preserve"> actually receives in a week</t>
    </r>
  </si>
  <si>
    <t>Participation fees associated with residential Home Supports</t>
  </si>
  <si>
    <t>Section 21</t>
  </si>
  <si>
    <t>Home Support Per Diem / Level II / Level III / Agency Home Support - Individual and Staffing Detail</t>
  </si>
  <si>
    <r>
      <rPr>
        <b/>
        <sz val="11"/>
        <color rgb="FF00B050"/>
        <rFont val="Times New Roman"/>
        <family val="1"/>
      </rPr>
      <t xml:space="preserve">(see p. 8 of the instructions and click </t>
    </r>
    <r>
      <rPr>
        <b/>
        <sz val="11"/>
        <color rgb="FF00B050"/>
        <rFont val="Webdings"/>
        <family val="1"/>
        <charset val="2"/>
      </rPr>
      <t>i</t>
    </r>
    <r>
      <rPr>
        <b/>
        <sz val="11"/>
        <color rgb="FF00B050"/>
        <rFont val="Times New Roman"/>
        <family val="1"/>
      </rPr>
      <t xml:space="preserve"> icons for directions)</t>
    </r>
  </si>
  <si>
    <r>
      <t xml:space="preserve">Home Support Per Diem / Level II / Level III / Agency Home Support (Sections 18, 20, and 21) </t>
    </r>
    <r>
      <rPr>
        <b/>
        <sz val="11"/>
        <color rgb="FF00B050"/>
        <rFont val="Times New Roman"/>
        <family val="1"/>
      </rPr>
      <t xml:space="preserve">(click </t>
    </r>
    <r>
      <rPr>
        <sz val="11"/>
        <color rgb="FF00B050"/>
        <rFont val="Webdings"/>
        <family val="1"/>
        <charset val="2"/>
      </rPr>
      <t>i</t>
    </r>
    <r>
      <rPr>
        <b/>
        <sz val="11"/>
        <color rgb="FF00B050"/>
        <rFont val="Times New Roman"/>
        <family val="1"/>
      </rPr>
      <t xml:space="preserve"> icons for directions)</t>
    </r>
  </si>
  <si>
    <t>Number of individuals receiving Home Support Per Diem / Level II / Level III / Agency Home Support services from your agency</t>
  </si>
  <si>
    <t>Providing Home Support Per Diem/ Level II/ Level III / Agency Home Support services</t>
  </si>
  <si>
    <t>How does your agency manage Respite?</t>
  </si>
  <si>
    <t>Hourly with staff</t>
  </si>
  <si>
    <t>Number of individuals receiving Work Support-Group services from your organization</t>
  </si>
  <si>
    <t>Community Support/Clubhouse facility janitorial/landscaping/snow removal</t>
  </si>
  <si>
    <t>Other facility maintenance/janitorial/landscaping/snow removal</t>
  </si>
  <si>
    <t>Percent of Home Support Quarter-Hour services provided by your agency delivered to groups of two or more individuals</t>
  </si>
  <si>
    <r>
      <t xml:space="preserve">Average number of hours of Personal Care that an </t>
    </r>
    <r>
      <rPr>
        <i/>
        <sz val="11"/>
        <rFont val="Times New Roman"/>
        <family val="1"/>
      </rPr>
      <t>individual</t>
    </r>
    <r>
      <rPr>
        <sz val="11"/>
        <rFont val="Times New Roman"/>
        <family val="1"/>
      </rPr>
      <t xml:space="preserve"> actually receives in a week</t>
    </r>
  </si>
  <si>
    <r>
      <t xml:space="preserve">Average number of face-to-face Personal Care service encounters per week per </t>
    </r>
    <r>
      <rPr>
        <i/>
        <sz val="11"/>
        <rFont val="Times New Roman"/>
        <family val="1"/>
      </rPr>
      <t>direct care worker</t>
    </r>
  </si>
  <si>
    <r>
      <t xml:space="preserve">Average number of hours of Employment Specialist that an </t>
    </r>
    <r>
      <rPr>
        <i/>
        <sz val="11"/>
        <rFont val="Times New Roman"/>
        <family val="1"/>
      </rPr>
      <t>individual</t>
    </r>
    <r>
      <rPr>
        <sz val="11"/>
        <rFont val="Times New Roman"/>
        <family val="1"/>
      </rPr>
      <t xml:space="preserve"> actually receives in a week</t>
    </r>
  </si>
  <si>
    <r>
      <t xml:space="preserve">Average number of hours of Work Support that an </t>
    </r>
    <r>
      <rPr>
        <i/>
        <sz val="11"/>
        <rFont val="Times New Roman"/>
        <family val="1"/>
      </rPr>
      <t>individual</t>
    </r>
    <r>
      <rPr>
        <sz val="11"/>
        <rFont val="Times New Roman"/>
        <family val="1"/>
      </rPr>
      <t xml:space="preserve"> actually receives in a week</t>
    </r>
  </si>
  <si>
    <t>Revenue is used as a basis of comparison for costs reported later in this survey</t>
  </si>
  <si>
    <r>
      <t xml:space="preserve">Administrative Staff - Wage and Benefit Costs </t>
    </r>
    <r>
      <rPr>
        <b/>
        <sz val="11"/>
        <color rgb="FF00B050"/>
        <rFont val="Times New Roman"/>
        <family val="1"/>
      </rPr>
      <t>(see p. 4 of the instructions and click i icons for directions)</t>
    </r>
  </si>
  <si>
    <r>
      <t xml:space="preserve">Direct Care Workers and Program Support Staff - Allocation of Work Hours </t>
    </r>
    <r>
      <rPr>
        <b/>
        <sz val="11"/>
        <color rgb="FF00B050"/>
        <rFont val="Times New Roman"/>
        <family val="1"/>
      </rPr>
      <t>(see p. 5 of the instructions)</t>
    </r>
  </si>
  <si>
    <t>Staff immunizations</t>
  </si>
  <si>
    <t>Personal protective equipment</t>
  </si>
  <si>
    <t>Staffing Pattern for a 'typical' week for a Care Coordination. Input the number of hours per week for the following:</t>
  </si>
  <si>
    <t>Total annual miles incurred by staff-owned vehicles used to transport individuals</t>
  </si>
  <si>
    <t>December 15, 2023</t>
  </si>
  <si>
    <r>
      <t xml:space="preserve">Average number of hours of Career Planning that an </t>
    </r>
    <r>
      <rPr>
        <i/>
        <sz val="11"/>
        <rFont val="Times New Roman"/>
        <family val="1"/>
      </rPr>
      <t>individual</t>
    </r>
    <r>
      <rPr>
        <sz val="11"/>
        <rFont val="Times New Roman"/>
        <family val="1"/>
      </rPr>
      <t xml:space="preserve"> receives in a six-month period</t>
    </r>
  </si>
  <si>
    <t>Residential homes rent/mortgage/depreciation</t>
  </si>
  <si>
    <t>Residential homes janitorial/landscaping/snow removal</t>
  </si>
  <si>
    <t>Residential homes utilities/telecommunications/etc.</t>
  </si>
  <si>
    <t>Residential homes repairs and modifications</t>
  </si>
  <si>
    <t>Hiring expenses (e.g., advertising, background checks, placement fees, etc.)</t>
  </si>
  <si>
    <t>Number of Home Support Per Diem / Level II / Level III / Agency Home Support homes operated by your agency</t>
  </si>
  <si>
    <t>Licensed Capacity</t>
  </si>
  <si>
    <r>
      <t xml:space="preserve">(see p. 7 of the instructions and click </t>
    </r>
    <r>
      <rPr>
        <b/>
        <sz val="11"/>
        <color rgb="FF00B050"/>
        <rFont val="Webdings"/>
        <family val="1"/>
        <charset val="2"/>
      </rPr>
      <t>i</t>
    </r>
    <r>
      <rPr>
        <b/>
        <sz val="11"/>
        <color rgb="FF00B050"/>
        <rFont val="Times New Roman"/>
        <family val="1"/>
      </rPr>
      <t xml:space="preserve"> icons for directions)</t>
    </r>
  </si>
  <si>
    <r>
      <t xml:space="preserve">Total Actual Wages
</t>
    </r>
    <r>
      <rPr>
        <sz val="11"/>
        <color rgb="FF00B050"/>
        <rFont val="Webdings"/>
        <family val="1"/>
        <charset val="2"/>
      </rPr>
      <t>i</t>
    </r>
  </si>
  <si>
    <t>Report only staff who provide direct care and program support for services covered by Sections 18, 20, 21, and/or 29. Do not include contracted Shared Living home providers.</t>
  </si>
  <si>
    <t>Other facility repairs and modifications</t>
  </si>
  <si>
    <t>Community Support/Clubhouse facility repairs and modifications</t>
  </si>
  <si>
    <t>Payments to contracted Shared Living homes</t>
  </si>
  <si>
    <t>Please complete and submit your survey to Tina Harper at tharper@healthmanagement.com by January 24, 2024.</t>
  </si>
  <si>
    <r>
      <t xml:space="preserve">Direct Care Workers and Program Support Staff - Wages, Benefits, Turnover, and Training 
</t>
    </r>
    <r>
      <rPr>
        <b/>
        <sz val="11"/>
        <color rgb="FF00B050"/>
        <rFont val="Times New Roman"/>
        <family val="1"/>
      </rPr>
      <t xml:space="preserve">(see p. 5 of the instructions and click </t>
    </r>
    <r>
      <rPr>
        <sz val="11"/>
        <color rgb="FF00B050"/>
        <rFont val="Webdings"/>
        <family val="1"/>
        <charset val="2"/>
      </rPr>
      <t>i</t>
    </r>
    <r>
      <rPr>
        <b/>
        <sz val="11"/>
        <color rgb="FF00B050"/>
        <rFont val="Times New Roman"/>
        <family val="1"/>
      </rPr>
      <t xml:space="preserve"> icons for directions)</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</si>
</sst>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11">
    <numFmt numFmtId="5" formatCode="&quot;$&quot;#,##0_);\(&quot;$&quot;#,##0\)"/>
    <numFmt numFmtId="44" formatCode="_(&quot;$&quot;* #,##0.00_);_(&quot;$&quot;* \(#,##0.00\);_(&quot;$&quot;* &quot;-&quot;??_);_(@_)"/>
    <numFmt numFmtId="43" formatCode="_(* #,##0.00_);_(* \(#,##0.00\);_(* &quot;-&quot;??_);_(@_)"/>
    <numFmt numFmtId="164" formatCode="0.0"/>
    <numFmt numFmtId="165" formatCode="&quot;$&quot;#,##0"/>
    <numFmt numFmtId="166" formatCode="&quot;$&quot;#,##0.00"/>
    <numFmt numFmtId="167" formatCode="0_);\(0\)"/>
    <numFmt numFmtId="168" formatCode="[&lt;=9999999]###\-####;\(###\)\ ###\-####"/>
    <numFmt numFmtId="169" formatCode="d/m/yy;@"/>
    <numFmt numFmtId="170" formatCode="m/d/yy;@"/>
    <numFmt numFmtId="171" formatCode="0.0%"/>
  </numFmts>
  <fonts count="51" x14ac:knownFonts="1">
    <font>
      <sz val="11"/>
      <color theme="1"/>
      <name val="Calibri"/>
      <family val="2"/>
      <scheme val="minor"/>
    </font>
    <font>
      <sz val="11"/>
      <color theme="1"/>
      <name val="Calibri"/>
      <family val="2"/>
      <scheme val="minor"/>
    </font>
    <font>
      <sz val="10"/>
      <name val="Arial"/>
      <family val="2"/>
    </font>
    <font>
      <sz val="11"/>
      <name val="Times New Roman"/>
      <family val="1"/>
    </font>
    <font>
      <b/>
      <sz val="11"/>
      <name val="Times New Roman"/>
      <family val="1"/>
    </font>
    <font>
      <i/>
      <sz val="11"/>
      <name val="Times New Roman"/>
      <family val="1"/>
    </font>
    <font>
      <b/>
      <i/>
      <sz val="11"/>
      <name val="Times New Roman"/>
      <family val="1"/>
    </font>
    <font>
      <b/>
      <sz val="11"/>
      <color theme="1"/>
      <name val="Times New Roman"/>
      <family val="1"/>
    </font>
    <font>
      <sz val="11"/>
      <color theme="1"/>
      <name val="Times New Roman"/>
      <family val="1"/>
    </font>
    <font>
      <i/>
      <sz val="11"/>
      <color theme="1"/>
      <name val="Times New Roman"/>
      <family val="1"/>
    </font>
    <font>
      <sz val="10"/>
      <name val="Times New Roman"/>
      <family val="1"/>
    </font>
    <font>
      <b/>
      <sz val="13"/>
      <color rgb="FF0B2D78"/>
      <name val="Times New Roman"/>
      <family val="1"/>
    </font>
    <font>
      <sz val="24"/>
      <name val="Times New Roman"/>
      <family val="1"/>
    </font>
    <font>
      <sz val="18"/>
      <name val="Times New Roman"/>
      <family val="1"/>
    </font>
    <font>
      <sz val="11"/>
      <color rgb="FFFF0000"/>
      <name val="Times New Roman"/>
      <family val="1"/>
    </font>
    <font>
      <sz val="12"/>
      <name val="Times New Roman"/>
      <family val="1"/>
    </font>
    <font>
      <sz val="11"/>
      <color rgb="FFFF0000"/>
      <name val="Calibri"/>
      <family val="2"/>
      <scheme val="minor"/>
    </font>
    <font>
      <b/>
      <sz val="26"/>
      <name val="Times New Roman"/>
      <family val="1"/>
    </font>
    <font>
      <sz val="36"/>
      <name val="Times New Roman"/>
      <family val="1"/>
    </font>
    <font>
      <sz val="48"/>
      <name val="Times New Roman"/>
      <family val="1"/>
    </font>
    <font>
      <sz val="10"/>
      <color indexed="8"/>
      <name val="Arial"/>
      <family val="2"/>
    </font>
    <font>
      <sz val="10"/>
      <color theme="1"/>
      <name val="Arial"/>
      <family val="2"/>
    </font>
    <font>
      <sz val="11"/>
      <name val="Webdings"/>
      <family val="1"/>
      <charset val="2"/>
    </font>
    <font>
      <b/>
      <sz val="11"/>
      <name val="Webdings"/>
      <family val="1"/>
      <charset val="2"/>
    </font>
    <font>
      <i/>
      <sz val="11"/>
      <name val="Webdings"/>
      <family val="1"/>
      <charset val="2"/>
    </font>
    <font>
      <sz val="11"/>
      <color theme="1"/>
      <name val="Webdings"/>
      <family val="1"/>
      <charset val="2"/>
    </font>
    <font>
      <b/>
      <sz val="11"/>
      <color theme="9"/>
      <name val="Webdings"/>
      <family val="1"/>
      <charset val="2"/>
    </font>
    <font>
      <sz val="11"/>
      <color theme="9"/>
      <name val="Webdings"/>
      <family val="1"/>
      <charset val="2"/>
    </font>
    <font>
      <i/>
      <sz val="11"/>
      <color theme="9"/>
      <name val="Webdings"/>
      <family val="1"/>
      <charset val="2"/>
    </font>
    <font>
      <sz val="11"/>
      <color theme="1"/>
      <name val="Wingdings 2"/>
      <family val="1"/>
      <charset val="2"/>
    </font>
    <font>
      <sz val="11"/>
      <color theme="1"/>
      <name val="Wingdings"/>
      <charset val="2"/>
    </font>
    <font>
      <sz val="11"/>
      <color theme="1"/>
      <name val="Wingdings 3"/>
      <family val="1"/>
      <charset val="2"/>
    </font>
    <font>
      <sz val="11"/>
      <color rgb="FFFF0000"/>
      <name val="Webdings"/>
      <family val="1"/>
      <charset val="2"/>
    </font>
    <font>
      <b/>
      <sz val="11"/>
      <color rgb="FF00B050"/>
      <name val="Times New Roman"/>
      <family val="1"/>
    </font>
    <font>
      <sz val="11"/>
      <color rgb="FF00B050"/>
      <name val="Webdings"/>
      <family val="1"/>
      <charset val="2"/>
    </font>
    <font>
      <b/>
      <sz val="11"/>
      <color rgb="FF00B050"/>
      <name val="Webdings"/>
      <family val="1"/>
      <charset val="2"/>
    </font>
    <font>
      <sz val="13"/>
      <name val="Times New Roman"/>
      <family val="1"/>
    </font>
    <font>
      <i/>
      <sz val="11"/>
      <color rgb="FF00B050"/>
      <name val="Times New Roman"/>
      <family val="1"/>
    </font>
    <font>
      <i/>
      <sz val="10.5"/>
      <color rgb="FF00B050"/>
      <name val="Times New Roman"/>
      <family val="1"/>
    </font>
    <font>
      <sz val="14"/>
      <color rgb="FFFF0000"/>
      <name val="Calibri"/>
      <family val="2"/>
      <scheme val="minor"/>
    </font>
    <font>
      <sz val="12"/>
      <name val="Georgia"/>
      <family val="1"/>
    </font>
    <font>
      <b/>
      <u/>
      <sz val="18"/>
      <color rgb="FF002060"/>
      <name val="Georgia"/>
      <family val="1"/>
    </font>
    <font>
      <b/>
      <u/>
      <sz val="22"/>
      <color rgb="FF002060"/>
      <name val="Georgia"/>
      <family val="1"/>
    </font>
    <font>
      <sz val="14"/>
      <name val="Times New Roman"/>
      <family val="1"/>
    </font>
    <font>
      <i/>
      <sz val="11"/>
      <color rgb="FF00B050"/>
      <name val="Webdings"/>
      <family val="1"/>
      <charset val="2"/>
    </font>
    <font>
      <b/>
      <sz val="11"/>
      <color rgb="FFFF0000"/>
      <name val="Calibri"/>
      <family val="2"/>
      <scheme val="minor"/>
    </font>
    <font>
      <sz val="11"/>
      <color rgb="FF00B050"/>
      <name val="Times New Roman"/>
      <family val="1"/>
    </font>
    <font>
      <sz val="8"/>
      <name val="Calibri"/>
      <family val="2"/>
      <scheme val="minor"/>
    </font>
    <font>
      <b/>
      <i/>
      <sz val="11"/>
      <color theme="1"/>
      <name val="Times New Roman"/>
      <family val="1"/>
    </font>
    <font>
      <sz val="11"/>
      <color indexed="8"/>
      <name val="Calibri"/>
      <family val="2"/>
    </font>
    <font>
      <b/>
      <sz val="11"/>
      <color rgb="FFFF0000"/>
      <name val="Times New Roman"/>
      <family val="1"/>
    </font>
  </fonts>
  <fills count="11">
    <fill>
      <patternFill patternType="none"/>
    </fill>
    <fill>
      <patternFill patternType="gray125"/>
    </fill>
    <fill>
      <patternFill patternType="solid">
        <fgColor rgb="FF92D050"/>
        <bgColor indexed="64"/>
      </patternFill>
    </fill>
    <fill>
      <patternFill patternType="solid">
        <fgColor theme="9" tint="0.79998168889431442"/>
        <bgColor indexed="64"/>
      </patternFill>
    </fill>
    <fill>
      <patternFill patternType="solid">
        <fgColor theme="0"/>
        <bgColor indexed="64"/>
      </patternFill>
    </fill>
    <fill>
      <patternFill patternType="lightUp">
        <bgColor theme="0" tint="-0.249977111117893"/>
      </patternFill>
    </fill>
    <fill>
      <patternFill patternType="solid">
        <fgColor theme="0" tint="-0.249977111117893"/>
        <bgColor indexed="64"/>
      </patternFill>
    </fill>
    <fill>
      <patternFill patternType="solid">
        <fgColor indexed="22"/>
        <bgColor indexed="64"/>
      </patternFill>
    </fill>
    <fill>
      <patternFill patternType="lightUp">
        <bgColor theme="0" tint="-0.24994659260841701"/>
      </patternFill>
    </fill>
    <fill>
      <patternFill patternType="lightDown">
        <bgColor theme="9" tint="0.79995117038483843"/>
      </patternFill>
    </fill>
    <fill>
      <patternFill patternType="solid">
        <fgColor theme="9" tint="0.79992065187536243"/>
        <bgColor indexed="64"/>
      </patternFill>
    </fill>
  </fills>
  <borders count="75">
    <border>
      <left/>
      <right/>
      <top/>
      <bottom/>
      <diagonal/>
    </border>
    <border>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diagonal/>
    </border>
    <border>
      <left/>
      <right style="hair">
        <color indexed="64"/>
      </right>
      <top style="hair">
        <color indexed="64"/>
      </top>
      <bottom/>
      <diagonal/>
    </border>
    <border>
      <left style="hair">
        <color indexed="64"/>
      </left>
      <right style="hair">
        <color indexed="64"/>
      </right>
      <top style="hair">
        <color indexed="64"/>
      </top>
      <bottom style="thin">
        <color indexed="64"/>
      </bottom>
      <diagonal/>
    </border>
    <border>
      <left/>
      <right style="hair">
        <color indexed="64"/>
      </right>
      <top style="hair">
        <color indexed="64"/>
      </top>
      <bottom style="thin">
        <color indexed="64"/>
      </bottom>
      <diagonal/>
    </border>
    <border>
      <left/>
      <right/>
      <top style="thin">
        <color indexed="64"/>
      </top>
      <bottom style="hair">
        <color indexed="64"/>
      </bottom>
      <diagonal/>
    </border>
    <border>
      <left/>
      <right style="hair">
        <color indexed="64"/>
      </right>
      <top/>
      <bottom style="hair">
        <color indexed="64"/>
      </bottom>
      <diagonal/>
    </border>
    <border>
      <left style="hair">
        <color indexed="64"/>
      </left>
      <right style="hair">
        <color indexed="64"/>
      </right>
      <top/>
      <bottom style="hair">
        <color indexed="64"/>
      </bottom>
      <diagonal/>
    </border>
    <border>
      <left/>
      <right/>
      <top style="hair">
        <color indexed="64"/>
      </top>
      <bottom style="hair">
        <color indexed="64"/>
      </bottom>
      <diagonal/>
    </border>
    <border>
      <left/>
      <right/>
      <top/>
      <bottom style="hair">
        <color indexed="64"/>
      </bottom>
      <diagonal/>
    </border>
    <border>
      <left style="hair">
        <color indexed="64"/>
      </left>
      <right/>
      <top style="hair">
        <color indexed="64"/>
      </top>
      <bottom style="hair">
        <color indexed="64"/>
      </bottom>
      <diagonal/>
    </border>
    <border>
      <left style="hair">
        <color indexed="64"/>
      </left>
      <right/>
      <top/>
      <bottom style="hair">
        <color indexed="64"/>
      </bottom>
      <diagonal/>
    </border>
    <border>
      <left style="hair">
        <color indexed="64"/>
      </left>
      <right/>
      <top style="hair">
        <color indexed="64"/>
      </top>
      <bottom/>
      <diagonal/>
    </border>
    <border>
      <left style="hair">
        <color indexed="64"/>
      </left>
      <right/>
      <top style="hair">
        <color indexed="64"/>
      </top>
      <bottom style="thin">
        <color indexed="64"/>
      </bottom>
      <diagonal/>
    </border>
    <border>
      <left style="hair">
        <color indexed="64"/>
      </left>
      <right style="hair">
        <color indexed="64"/>
      </right>
      <top/>
      <bottom style="thin">
        <color indexed="64"/>
      </bottom>
      <diagonal/>
    </border>
    <border>
      <left/>
      <right/>
      <top/>
      <bottom style="thin">
        <color indexed="64"/>
      </bottom>
      <diagonal/>
    </border>
    <border>
      <left/>
      <right/>
      <top style="thin">
        <color indexed="64"/>
      </top>
      <bottom/>
      <diagonal/>
    </border>
    <border>
      <left style="thin">
        <color indexed="64"/>
      </left>
      <right style="thin">
        <color indexed="64"/>
      </right>
      <top style="thin">
        <color indexed="64"/>
      </top>
      <bottom style="thin">
        <color indexed="64"/>
      </bottom>
      <diagonal/>
    </border>
    <border>
      <left style="hair">
        <color indexed="64"/>
      </left>
      <right style="hair">
        <color indexed="64"/>
      </right>
      <top/>
      <bottom/>
      <diagonal/>
    </border>
    <border>
      <left/>
      <right/>
      <top style="hair">
        <color indexed="64"/>
      </top>
      <bottom style="thin">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hair">
        <color indexed="64"/>
      </left>
      <right style="thin">
        <color indexed="64"/>
      </right>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thin">
        <color indexed="64"/>
      </right>
      <top style="hair">
        <color indexed="64"/>
      </top>
      <bottom style="thin">
        <color indexed="64"/>
      </bottom>
      <diagonal/>
    </border>
    <border>
      <left/>
      <right style="hair">
        <color indexed="64"/>
      </right>
      <top/>
      <bottom style="thin">
        <color indexed="64"/>
      </bottom>
      <diagonal/>
    </border>
    <border>
      <left style="hair">
        <color indexed="64"/>
      </left>
      <right/>
      <top/>
      <bottom style="thin">
        <color indexed="64"/>
      </bottom>
      <diagonal/>
    </border>
    <border>
      <left/>
      <right style="hair">
        <color indexed="64"/>
      </right>
      <top style="thin">
        <color indexed="64"/>
      </top>
      <bottom style="hair">
        <color indexed="64"/>
      </bottom>
      <diagonal/>
    </border>
    <border>
      <left style="hair">
        <color indexed="64"/>
      </left>
      <right/>
      <top/>
      <bottom/>
      <diagonal/>
    </border>
    <border>
      <left style="thin">
        <color indexed="64"/>
      </left>
      <right style="hair">
        <color indexed="64"/>
      </right>
      <top/>
      <bottom style="hair">
        <color indexed="64"/>
      </bottom>
      <diagonal/>
    </border>
    <border>
      <left style="thin">
        <color indexed="64"/>
      </left>
      <right style="hair">
        <color indexed="64"/>
      </right>
      <top style="hair">
        <color indexed="64"/>
      </top>
      <bottom style="thin">
        <color indexed="64"/>
      </bottom>
      <diagonal/>
    </border>
    <border>
      <left/>
      <right style="thin">
        <color indexed="64"/>
      </right>
      <top/>
      <bottom style="thin">
        <color indexed="64"/>
      </bottom>
      <diagonal/>
    </border>
    <border>
      <left style="thin">
        <color indexed="64"/>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hair">
        <color indexed="64"/>
      </bottom>
      <diagonal/>
    </border>
    <border>
      <left/>
      <right style="thin">
        <color indexed="64"/>
      </right>
      <top/>
      <bottom style="hair">
        <color indexed="64"/>
      </bottom>
      <diagonal/>
    </border>
    <border>
      <left style="thin">
        <color indexed="64"/>
      </left>
      <right/>
      <top style="hair">
        <color indexed="64"/>
      </top>
      <bottom/>
      <diagonal/>
    </border>
    <border>
      <left style="thin">
        <color indexed="64"/>
      </left>
      <right style="hair">
        <color indexed="64"/>
      </right>
      <top style="hair">
        <color indexed="64"/>
      </top>
      <bottom style="hair">
        <color indexed="64"/>
      </bottom>
      <diagonal/>
    </border>
    <border>
      <left style="thin">
        <color indexed="64"/>
      </left>
      <right/>
      <top style="thin">
        <color indexed="64"/>
      </top>
      <bottom style="hair">
        <color indexed="64"/>
      </bottom>
      <diagonal/>
    </border>
    <border>
      <left/>
      <right style="thin">
        <color indexed="64"/>
      </right>
      <top style="thin">
        <color indexed="64"/>
      </top>
      <bottom/>
      <diagonal/>
    </border>
    <border>
      <left/>
      <right style="thin">
        <color indexed="64"/>
      </right>
      <top/>
      <bottom/>
      <diagonal/>
    </border>
    <border>
      <left style="thin">
        <color indexed="64"/>
      </left>
      <right/>
      <top style="hair">
        <color indexed="64"/>
      </top>
      <bottom style="thin">
        <color indexed="64"/>
      </bottom>
      <diagonal/>
    </border>
    <border>
      <left/>
      <right style="thin">
        <color indexed="64"/>
      </right>
      <top style="hair">
        <color indexed="64"/>
      </top>
      <bottom style="thin">
        <color indexed="64"/>
      </bottom>
      <diagonal/>
    </border>
    <border>
      <left/>
      <right style="thin">
        <color indexed="64"/>
      </right>
      <top style="thin">
        <color indexed="64"/>
      </top>
      <bottom style="hair">
        <color indexed="64"/>
      </bottom>
      <diagonal/>
    </border>
    <border>
      <left/>
      <right style="thin">
        <color indexed="64"/>
      </right>
      <top style="hair">
        <color indexed="64"/>
      </top>
      <bottom/>
      <diagonal/>
    </border>
    <border>
      <left style="thin">
        <color indexed="64"/>
      </left>
      <right/>
      <top/>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hair">
        <color indexed="64"/>
      </right>
      <top style="hair">
        <color indexed="64"/>
      </top>
      <bottom/>
      <diagonal/>
    </border>
    <border>
      <left style="hair">
        <color indexed="64"/>
      </left>
      <right style="thin">
        <color indexed="64"/>
      </right>
      <top style="thin">
        <color indexed="64"/>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thin">
        <color indexed="64"/>
      </right>
      <top style="thin">
        <color indexed="64"/>
      </top>
      <bottom/>
      <diagonal/>
    </border>
    <border>
      <left style="thin">
        <color indexed="64"/>
      </left>
      <right style="hair">
        <color indexed="64"/>
      </right>
      <top/>
      <bottom style="thin">
        <color indexed="64"/>
      </bottom>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diagonal/>
    </border>
    <border>
      <left style="hair">
        <color indexed="64"/>
      </left>
      <right/>
      <top style="thin">
        <color indexed="64"/>
      </top>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thin">
        <color indexed="64"/>
      </left>
      <right/>
      <top style="thin">
        <color indexed="64"/>
      </top>
      <bottom style="thin">
        <color indexed="64"/>
      </bottom>
      <diagonal/>
    </border>
    <border>
      <left style="hair">
        <color indexed="64"/>
      </left>
      <right style="thin">
        <color indexed="64"/>
      </right>
      <top style="hair">
        <color indexed="64"/>
      </top>
      <bottom/>
      <diagonal/>
    </border>
    <border>
      <left style="thin">
        <color indexed="64"/>
      </left>
      <right style="hair">
        <color indexed="64"/>
      </right>
      <top/>
      <bottom/>
      <diagonal/>
    </border>
    <border>
      <left style="hair">
        <color indexed="64"/>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right style="hair">
        <color indexed="64"/>
      </right>
      <top/>
      <bottom/>
      <diagonal/>
    </border>
    <border>
      <left style="hair">
        <color indexed="64"/>
      </left>
      <right style="thin">
        <color indexed="64"/>
      </right>
      <top/>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hair">
        <color indexed="64"/>
      </right>
      <top style="hair">
        <color indexed="64"/>
      </top>
      <bottom style="hair">
        <color indexed="64"/>
      </bottom>
      <diagonal/>
    </border>
    <border>
      <left/>
      <right style="hair">
        <color indexed="64"/>
      </right>
      <top style="thin">
        <color indexed="64"/>
      </top>
      <bottom style="thin">
        <color indexed="64"/>
      </bottom>
      <diagonal/>
    </border>
  </borders>
  <cellStyleXfs count="35">
    <xf numFmtId="0" fontId="0" fillId="0" borderId="0"/>
    <xf numFmtId="9" fontId="1" fillId="0" borderId="0" applyFont="0" applyFill="0" applyBorder="0" applyAlignment="0" applyProtection="0"/>
    <xf numFmtId="0" fontId="2" fillId="0" borderId="0"/>
    <xf numFmtId="43" fontId="2" fillId="0" borderId="0" applyFont="0" applyFill="0" applyBorder="0" applyAlignment="0" applyProtection="0"/>
    <xf numFmtId="43" fontId="1" fillId="0" borderId="0" applyFont="0" applyFill="0" applyBorder="0" applyAlignment="0" applyProtection="0"/>
    <xf numFmtId="0" fontId="1" fillId="0" borderId="0"/>
    <xf numFmtId="44" fontId="2" fillId="0" borderId="0" applyFont="0" applyFill="0" applyBorder="0" applyAlignment="0" applyProtection="0"/>
    <xf numFmtId="43" fontId="1" fillId="0" borderId="0" applyFont="0" applyFill="0" applyBorder="0" applyAlignment="0" applyProtection="0"/>
    <xf numFmtId="0" fontId="1" fillId="0" borderId="0"/>
    <xf numFmtId="43" fontId="2" fillId="0" borderId="0" applyFont="0" applyFill="0" applyBorder="0" applyAlignment="0" applyProtection="0"/>
    <xf numFmtId="44" fontId="21"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0" fontId="18" fillId="0" borderId="0" applyNumberFormat="0" applyFill="0" applyBorder="0" applyAlignment="0" applyProtection="0"/>
    <xf numFmtId="0" fontId="19" fillId="0" borderId="0" applyNumberFormat="0" applyFill="0" applyBorder="0" applyAlignment="0" applyProtection="0"/>
    <xf numFmtId="0" fontId="21" fillId="0" borderId="0"/>
    <xf numFmtId="0" fontId="21" fillId="0" borderId="0"/>
    <xf numFmtId="0" fontId="21" fillId="0" borderId="0"/>
    <xf numFmtId="9" fontId="21"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0" fillId="0" borderId="0" applyNumberFormat="0" applyBorder="0" applyAlignment="0"/>
    <xf numFmtId="0" fontId="1" fillId="0" borderId="0"/>
    <xf numFmtId="0" fontId="1" fillId="0" borderId="0"/>
    <xf numFmtId="43" fontId="1" fillId="0" borderId="0" applyFont="0" applyFill="0" applyBorder="0" applyAlignment="0" applyProtection="0"/>
    <xf numFmtId="44" fontId="1" fillId="0" borderId="0" applyFont="0" applyFill="0" applyBorder="0" applyAlignment="0" applyProtection="0"/>
    <xf numFmtId="0" fontId="1" fillId="0" borderId="0"/>
    <xf numFmtId="0" fontId="1" fillId="0" borderId="0"/>
    <xf numFmtId="43" fontId="1" fillId="0" borderId="0" applyFont="0" applyFill="0" applyBorder="0" applyAlignment="0" applyProtection="0"/>
    <xf numFmtId="9" fontId="1" fillId="0" borderId="0" applyFont="0" applyFill="0" applyBorder="0" applyAlignment="0" applyProtection="0"/>
    <xf numFmtId="0" fontId="1" fillId="0" borderId="0"/>
    <xf numFmtId="0" fontId="1" fillId="0" borderId="0"/>
    <xf numFmtId="9" fontId="49" fillId="0" borderId="0" applyFont="0" applyFill="0" applyBorder="0" applyAlignment="0" applyProtection="0"/>
    <xf numFmtId="0" fontId="1" fillId="0" borderId="0"/>
  </cellStyleXfs>
  <cellXfs count="850">
    <xf numFmtId="0" fontId="0" fillId="0" borderId="0" xfId="0"/>
    <xf numFmtId="0" fontId="3" fillId="2" borderId="0" xfId="2" applyFont="1" applyFill="1" applyAlignment="1">
      <alignment vertical="top"/>
    </xf>
    <xf numFmtId="9" fontId="3" fillId="3" borderId="2" xfId="1" applyFont="1" applyFill="1" applyBorder="1" applyAlignment="1" applyProtection="1">
      <alignment horizontal="center" vertical="top"/>
      <protection locked="0"/>
    </xf>
    <xf numFmtId="3" fontId="3" fillId="3" borderId="2" xfId="3" applyNumberFormat="1" applyFont="1" applyFill="1" applyBorder="1" applyAlignment="1" applyProtection="1">
      <alignment horizontal="center" vertical="top"/>
      <protection locked="0"/>
    </xf>
    <xf numFmtId="165" fontId="3" fillId="3" borderId="2" xfId="3" applyNumberFormat="1" applyFont="1" applyFill="1" applyBorder="1" applyAlignment="1" applyProtection="1">
      <alignment horizontal="center" vertical="top"/>
      <protection locked="0"/>
    </xf>
    <xf numFmtId="3" fontId="3" fillId="3" borderId="5" xfId="3" applyNumberFormat="1" applyFont="1" applyFill="1" applyBorder="1" applyAlignment="1" applyProtection="1">
      <alignment horizontal="center" vertical="top"/>
      <protection locked="0"/>
    </xf>
    <xf numFmtId="0" fontId="8" fillId="4" borderId="0" xfId="5" applyFont="1" applyFill="1" applyAlignment="1">
      <alignment vertical="top"/>
    </xf>
    <xf numFmtId="0" fontId="8" fillId="4" borderId="0" xfId="5" applyFont="1" applyFill="1" applyAlignment="1">
      <alignment horizontal="left" vertical="top"/>
    </xf>
    <xf numFmtId="0" fontId="8" fillId="0" borderId="0" xfId="5" applyFont="1" applyAlignment="1">
      <alignment vertical="top"/>
    </xf>
    <xf numFmtId="0" fontId="10" fillId="4" borderId="0" xfId="2" applyFont="1" applyFill="1"/>
    <xf numFmtId="0" fontId="10" fillId="4" borderId="0" xfId="2" applyFont="1" applyFill="1" applyAlignment="1">
      <alignment horizontal="center"/>
    </xf>
    <xf numFmtId="0" fontId="3" fillId="4" borderId="0" xfId="2" applyFont="1" applyFill="1" applyAlignment="1">
      <alignment vertical="top"/>
    </xf>
    <xf numFmtId="0" fontId="3" fillId="4" borderId="0" xfId="2" applyFont="1" applyFill="1" applyAlignment="1">
      <alignment horizontal="center" vertical="top"/>
    </xf>
    <xf numFmtId="0" fontId="3" fillId="4" borderId="11" xfId="2" applyFont="1" applyFill="1" applyBorder="1" applyAlignment="1">
      <alignment vertical="top"/>
    </xf>
    <xf numFmtId="0" fontId="6" fillId="4" borderId="11" xfId="2" applyFont="1" applyFill="1" applyBorder="1" applyAlignment="1">
      <alignment vertical="top"/>
    </xf>
    <xf numFmtId="0" fontId="4" fillId="4" borderId="12" xfId="2" applyFont="1" applyFill="1" applyBorder="1" applyAlignment="1">
      <alignment horizontal="center" wrapText="1"/>
    </xf>
    <xf numFmtId="0" fontId="4" fillId="4" borderId="2" xfId="2" applyFont="1" applyFill="1" applyBorder="1" applyAlignment="1">
      <alignment horizontal="center" wrapText="1"/>
    </xf>
    <xf numFmtId="164" fontId="3" fillId="6" borderId="12" xfId="2" applyNumberFormat="1" applyFont="1" applyFill="1" applyBorder="1" applyAlignment="1">
      <alignment horizontal="center" vertical="top"/>
    </xf>
    <xf numFmtId="164" fontId="3" fillId="3" borderId="2" xfId="2" applyNumberFormat="1" applyFont="1" applyFill="1" applyBorder="1" applyAlignment="1" applyProtection="1">
      <alignment horizontal="center" vertical="top"/>
      <protection locked="0"/>
    </xf>
    <xf numFmtId="0" fontId="3" fillId="4" borderId="7" xfId="2" applyFont="1" applyFill="1" applyBorder="1" applyAlignment="1">
      <alignment vertical="top"/>
    </xf>
    <xf numFmtId="3" fontId="3" fillId="4" borderId="0" xfId="6" applyNumberFormat="1" applyFont="1" applyFill="1" applyAlignment="1" applyProtection="1">
      <alignment horizontal="center" vertical="top"/>
    </xf>
    <xf numFmtId="165" fontId="8" fillId="4" borderId="0" xfId="5" applyNumberFormat="1" applyFont="1" applyFill="1" applyAlignment="1">
      <alignment horizontal="center" vertical="top"/>
    </xf>
    <xf numFmtId="0" fontId="8" fillId="3" borderId="9" xfId="5" applyFont="1" applyFill="1" applyBorder="1" applyAlignment="1" applyProtection="1">
      <alignment vertical="top"/>
      <protection locked="0"/>
    </xf>
    <xf numFmtId="0" fontId="8" fillId="4" borderId="0" xfId="5" applyFont="1" applyFill="1" applyAlignment="1">
      <alignment horizontal="center" vertical="top"/>
    </xf>
    <xf numFmtId="0" fontId="8" fillId="3" borderId="2" xfId="5" applyFont="1" applyFill="1" applyBorder="1" applyAlignment="1" applyProtection="1">
      <alignment vertical="top"/>
      <protection locked="0"/>
    </xf>
    <xf numFmtId="166" fontId="3" fillId="4" borderId="0" xfId="2" applyNumberFormat="1" applyFont="1" applyFill="1" applyAlignment="1">
      <alignment horizontal="center" vertical="top"/>
    </xf>
    <xf numFmtId="3" fontId="3" fillId="4" borderId="0" xfId="2" applyNumberFormat="1" applyFont="1" applyFill="1" applyAlignment="1">
      <alignment vertical="top"/>
    </xf>
    <xf numFmtId="3" fontId="3" fillId="3" borderId="12" xfId="6" applyNumberFormat="1" applyFont="1" applyFill="1" applyBorder="1" applyAlignment="1" applyProtection="1">
      <alignment horizontal="center" vertical="top"/>
      <protection locked="0"/>
    </xf>
    <xf numFmtId="3" fontId="3" fillId="3" borderId="2" xfId="2" applyNumberFormat="1" applyFont="1" applyFill="1" applyBorder="1" applyAlignment="1" applyProtection="1">
      <alignment horizontal="center" vertical="top"/>
      <protection locked="0"/>
    </xf>
    <xf numFmtId="0" fontId="3" fillId="3" borderId="2" xfId="2" applyFont="1" applyFill="1" applyBorder="1" applyAlignment="1" applyProtection="1">
      <alignment vertical="top"/>
      <protection locked="0"/>
    </xf>
    <xf numFmtId="0" fontId="4" fillId="6" borderId="2" xfId="2" applyFont="1" applyFill="1" applyBorder="1" applyAlignment="1">
      <alignment horizontal="center" vertical="top"/>
    </xf>
    <xf numFmtId="166" fontId="4" fillId="4" borderId="0" xfId="2" applyNumberFormat="1" applyFont="1" applyFill="1" applyAlignment="1">
      <alignment horizontal="center" vertical="top"/>
    </xf>
    <xf numFmtId="9" fontId="3" fillId="4" borderId="0" xfId="2" applyNumberFormat="1" applyFont="1" applyFill="1" applyAlignment="1">
      <alignment horizontal="center" vertical="top"/>
    </xf>
    <xf numFmtId="9" fontId="3" fillId="3" borderId="12" xfId="2" applyNumberFormat="1" applyFont="1" applyFill="1" applyBorder="1" applyAlignment="1" applyProtection="1">
      <alignment horizontal="center" vertical="top"/>
      <protection locked="0"/>
    </xf>
    <xf numFmtId="0" fontId="3" fillId="2" borderId="2" xfId="2" applyFont="1" applyFill="1" applyBorder="1" applyAlignment="1">
      <alignment vertical="top"/>
    </xf>
    <xf numFmtId="9" fontId="4" fillId="6" borderId="13" xfId="2" applyNumberFormat="1" applyFont="1" applyFill="1" applyBorder="1" applyAlignment="1">
      <alignment horizontal="center" vertical="top"/>
    </xf>
    <xf numFmtId="0" fontId="4" fillId="6" borderId="9" xfId="2" applyFont="1" applyFill="1" applyBorder="1" applyAlignment="1">
      <alignment horizontal="left" vertical="top"/>
    </xf>
    <xf numFmtId="0" fontId="4" fillId="4" borderId="0" xfId="2" applyFont="1" applyFill="1" applyAlignment="1">
      <alignment horizontal="left" vertical="top" wrapText="1"/>
    </xf>
    <xf numFmtId="0" fontId="3" fillId="4" borderId="0" xfId="2" applyFont="1" applyFill="1" applyAlignment="1">
      <alignment horizontal="left" vertical="top"/>
    </xf>
    <xf numFmtId="0" fontId="3" fillId="4" borderId="3" xfId="2" applyFont="1" applyFill="1" applyBorder="1" applyAlignment="1">
      <alignment horizontal="left" vertical="top" wrapText="1"/>
    </xf>
    <xf numFmtId="0" fontId="3" fillId="4" borderId="2" xfId="2" applyFont="1" applyFill="1" applyBorder="1" applyAlignment="1">
      <alignment horizontal="left" vertical="top" wrapText="1"/>
    </xf>
    <xf numFmtId="0" fontId="6" fillId="4" borderId="7" xfId="2" applyFont="1" applyFill="1" applyBorder="1" applyAlignment="1">
      <alignment vertical="top"/>
    </xf>
    <xf numFmtId="0" fontId="3" fillId="4" borderId="3" xfId="2" applyFont="1" applyFill="1" applyBorder="1" applyAlignment="1">
      <alignment vertical="top" wrapText="1"/>
    </xf>
    <xf numFmtId="0" fontId="3" fillId="5" borderId="12" xfId="2" applyFont="1" applyFill="1" applyBorder="1" applyAlignment="1">
      <alignment horizontal="center" vertical="top"/>
    </xf>
    <xf numFmtId="0" fontId="4" fillId="5" borderId="2" xfId="2" applyFont="1" applyFill="1" applyBorder="1" applyAlignment="1">
      <alignment horizontal="center" vertical="top"/>
    </xf>
    <xf numFmtId="0" fontId="6" fillId="4" borderId="7" xfId="2" applyFont="1" applyFill="1" applyBorder="1" applyAlignment="1">
      <alignment horizontal="left" vertical="top" wrapText="1"/>
    </xf>
    <xf numFmtId="1" fontId="4" fillId="6" borderId="2" xfId="3" applyNumberFormat="1" applyFont="1" applyFill="1" applyBorder="1" applyAlignment="1" applyProtection="1">
      <alignment horizontal="center" vertical="top"/>
    </xf>
    <xf numFmtId="2" fontId="4" fillId="6" borderId="2" xfId="3" applyNumberFormat="1" applyFont="1" applyFill="1" applyBorder="1" applyAlignment="1" applyProtection="1">
      <alignment horizontal="center" vertical="top"/>
    </xf>
    <xf numFmtId="2" fontId="3" fillId="4" borderId="7" xfId="3" applyNumberFormat="1" applyFont="1" applyFill="1" applyBorder="1" applyAlignment="1" applyProtection="1">
      <alignment horizontal="center" vertical="top"/>
    </xf>
    <xf numFmtId="2" fontId="4" fillId="4" borderId="7" xfId="3" applyNumberFormat="1" applyFont="1" applyFill="1" applyBorder="1" applyAlignment="1" applyProtection="1">
      <alignment horizontal="center" vertical="top"/>
    </xf>
    <xf numFmtId="3" fontId="3" fillId="3" borderId="14" xfId="3" applyNumberFormat="1" applyFont="1" applyFill="1" applyBorder="1" applyAlignment="1" applyProtection="1">
      <alignment horizontal="center" vertical="top"/>
      <protection locked="0"/>
    </xf>
    <xf numFmtId="37" fontId="4" fillId="6" borderId="3" xfId="3" applyNumberFormat="1" applyFont="1" applyFill="1" applyBorder="1" applyAlignment="1" applyProtection="1">
      <alignment horizontal="center" vertical="top"/>
    </xf>
    <xf numFmtId="1" fontId="3" fillId="3" borderId="14" xfId="3" applyNumberFormat="1" applyFont="1" applyFill="1" applyBorder="1" applyAlignment="1" applyProtection="1">
      <alignment horizontal="center" vertical="top"/>
      <protection locked="0"/>
    </xf>
    <xf numFmtId="167" fontId="4" fillId="6" borderId="3" xfId="3" applyNumberFormat="1" applyFont="1" applyFill="1" applyBorder="1" applyAlignment="1" applyProtection="1">
      <alignment horizontal="center" vertical="top"/>
    </xf>
    <xf numFmtId="1" fontId="4" fillId="6" borderId="3" xfId="3" applyNumberFormat="1" applyFont="1" applyFill="1" applyBorder="1" applyAlignment="1" applyProtection="1">
      <alignment horizontal="center" vertical="top"/>
    </xf>
    <xf numFmtId="0" fontId="4" fillId="4" borderId="0" xfId="2" applyFont="1" applyFill="1" applyAlignment="1">
      <alignment vertical="top"/>
    </xf>
    <xf numFmtId="3" fontId="8" fillId="4" borderId="0" xfId="5" applyNumberFormat="1" applyFont="1" applyFill="1" applyAlignment="1">
      <alignment horizontal="center" vertical="top"/>
    </xf>
    <xf numFmtId="3" fontId="7" fillId="4" borderId="0" xfId="5" applyNumberFormat="1" applyFont="1" applyFill="1" applyAlignment="1">
      <alignment horizontal="center" vertical="top"/>
    </xf>
    <xf numFmtId="3" fontId="8" fillId="3" borderId="9" xfId="5" applyNumberFormat="1" applyFont="1" applyFill="1" applyBorder="1" applyAlignment="1" applyProtection="1">
      <alignment horizontal="center" vertical="top"/>
      <protection locked="0"/>
    </xf>
    <xf numFmtId="0" fontId="8" fillId="0" borderId="0" xfId="5" applyFont="1" applyAlignment="1">
      <alignment horizontal="center" vertical="top"/>
    </xf>
    <xf numFmtId="0" fontId="6" fillId="0" borderId="11" xfId="2" applyFont="1" applyBorder="1" applyAlignment="1">
      <alignment horizontal="left" vertical="top"/>
    </xf>
    <xf numFmtId="0" fontId="8" fillId="0" borderId="19" xfId="5" applyFont="1" applyBorder="1" applyAlignment="1">
      <alignment vertical="top"/>
    </xf>
    <xf numFmtId="0" fontId="0" fillId="4" borderId="0" xfId="0" applyFill="1"/>
    <xf numFmtId="0" fontId="12" fillId="4" borderId="0" xfId="2" applyFont="1" applyFill="1" applyAlignment="1">
      <alignment horizontal="center" vertical="center" wrapText="1"/>
    </xf>
    <xf numFmtId="0" fontId="11" fillId="4" borderId="0" xfId="2" applyFont="1" applyFill="1" applyAlignment="1">
      <alignment horizontal="center" vertical="center"/>
    </xf>
    <xf numFmtId="39" fontId="3" fillId="3" borderId="1" xfId="3" applyNumberFormat="1" applyFont="1" applyFill="1" applyBorder="1" applyAlignment="1" applyProtection="1">
      <alignment horizontal="left" vertical="top" indent="2"/>
      <protection locked="0"/>
    </xf>
    <xf numFmtId="0" fontId="27" fillId="0" borderId="0" xfId="5" applyFont="1" applyAlignment="1">
      <alignment vertical="top"/>
    </xf>
    <xf numFmtId="0" fontId="8" fillId="3" borderId="5" xfId="5" applyFont="1" applyFill="1" applyBorder="1" applyAlignment="1" applyProtection="1">
      <alignment vertical="top"/>
      <protection locked="0"/>
    </xf>
    <xf numFmtId="0" fontId="8" fillId="6" borderId="9" xfId="5" applyFont="1" applyFill="1" applyBorder="1" applyAlignment="1">
      <alignment vertical="top"/>
    </xf>
    <xf numFmtId="3" fontId="8" fillId="6" borderId="9" xfId="5" applyNumberFormat="1" applyFont="1" applyFill="1" applyBorder="1" applyAlignment="1">
      <alignment horizontal="center" vertical="top"/>
    </xf>
    <xf numFmtId="0" fontId="3" fillId="3" borderId="5" xfId="2" applyFont="1" applyFill="1" applyBorder="1" applyAlignment="1" applyProtection="1">
      <alignment vertical="top"/>
      <protection locked="0"/>
    </xf>
    <xf numFmtId="3" fontId="3" fillId="3" borderId="5" xfId="2" applyNumberFormat="1" applyFont="1" applyFill="1" applyBorder="1" applyAlignment="1" applyProtection="1">
      <alignment horizontal="center" vertical="top"/>
      <protection locked="0"/>
    </xf>
    <xf numFmtId="9" fontId="3" fillId="3" borderId="5" xfId="1" applyFont="1" applyFill="1" applyBorder="1" applyAlignment="1" applyProtection="1">
      <alignment horizontal="center" vertical="top"/>
      <protection locked="0"/>
    </xf>
    <xf numFmtId="165" fontId="3" fillId="3" borderId="5" xfId="3" applyNumberFormat="1" applyFont="1" applyFill="1" applyBorder="1" applyAlignment="1" applyProtection="1">
      <alignment horizontal="center" vertical="top"/>
      <protection locked="0"/>
    </xf>
    <xf numFmtId="0" fontId="3" fillId="2" borderId="5" xfId="2" applyFont="1" applyFill="1" applyBorder="1" applyAlignment="1">
      <alignment vertical="top"/>
    </xf>
    <xf numFmtId="9" fontId="3" fillId="3" borderId="15" xfId="2" applyNumberFormat="1" applyFont="1" applyFill="1" applyBorder="1" applyAlignment="1" applyProtection="1">
      <alignment horizontal="center" vertical="top"/>
      <protection locked="0"/>
    </xf>
    <xf numFmtId="39" fontId="4" fillId="4" borderId="11" xfId="3" applyNumberFormat="1" applyFont="1" applyFill="1" applyBorder="1" applyAlignment="1" applyProtection="1">
      <alignment horizontal="center" vertical="top"/>
    </xf>
    <xf numFmtId="0" fontId="14" fillId="4" borderId="0" xfId="2" applyFont="1" applyFill="1" applyAlignment="1">
      <alignment vertical="top"/>
    </xf>
    <xf numFmtId="9" fontId="3" fillId="3" borderId="25" xfId="2" applyNumberFormat="1" applyFont="1" applyFill="1" applyBorder="1" applyAlignment="1" applyProtection="1">
      <alignment horizontal="center" vertical="top"/>
      <protection locked="0"/>
    </xf>
    <xf numFmtId="9" fontId="3" fillId="3" borderId="26" xfId="2" applyNumberFormat="1" applyFont="1" applyFill="1" applyBorder="1" applyAlignment="1" applyProtection="1">
      <alignment horizontal="center" vertical="top"/>
      <protection locked="0"/>
    </xf>
    <xf numFmtId="0" fontId="27" fillId="4" borderId="0" xfId="5" applyFont="1" applyFill="1" applyAlignment="1">
      <alignment vertical="top"/>
    </xf>
    <xf numFmtId="0" fontId="3" fillId="3" borderId="2" xfId="2" applyFont="1" applyFill="1" applyBorder="1" applyAlignment="1" applyProtection="1">
      <alignment horizontal="center" vertical="top"/>
      <protection locked="0"/>
    </xf>
    <xf numFmtId="0" fontId="3" fillId="3" borderId="5" xfId="2" applyFont="1" applyFill="1" applyBorder="1" applyAlignment="1" applyProtection="1">
      <alignment horizontal="center" vertical="top"/>
      <protection locked="0"/>
    </xf>
    <xf numFmtId="0" fontId="14" fillId="4" borderId="0" xfId="5" applyFont="1" applyFill="1" applyAlignment="1">
      <alignment vertical="top"/>
    </xf>
    <xf numFmtId="9" fontId="8" fillId="3" borderId="9" xfId="1" applyFont="1" applyFill="1" applyBorder="1" applyAlignment="1" applyProtection="1">
      <alignment horizontal="center" vertical="top"/>
      <protection locked="0"/>
    </xf>
    <xf numFmtId="1" fontId="3" fillId="3" borderId="12" xfId="3" applyNumberFormat="1" applyFont="1" applyFill="1" applyBorder="1" applyAlignment="1" applyProtection="1">
      <alignment horizontal="center" vertical="top"/>
      <protection locked="0"/>
    </xf>
    <xf numFmtId="2" fontId="3" fillId="3" borderId="12" xfId="3" applyNumberFormat="1" applyFont="1" applyFill="1" applyBorder="1" applyAlignment="1" applyProtection="1">
      <alignment horizontal="center" vertical="top"/>
      <protection locked="0"/>
    </xf>
    <xf numFmtId="0" fontId="3" fillId="3" borderId="12" xfId="2" applyFont="1" applyFill="1" applyBorder="1" applyAlignment="1" applyProtection="1">
      <alignment horizontal="center" vertical="top"/>
      <protection locked="0"/>
    </xf>
    <xf numFmtId="9" fontId="8" fillId="6" borderId="13" xfId="5" applyNumberFormat="1" applyFont="1" applyFill="1" applyBorder="1" applyAlignment="1">
      <alignment horizontal="center" vertical="top"/>
    </xf>
    <xf numFmtId="0" fontId="3" fillId="2" borderId="9" xfId="2" applyFont="1" applyFill="1" applyBorder="1" applyAlignment="1">
      <alignment vertical="top"/>
    </xf>
    <xf numFmtId="9" fontId="3" fillId="3" borderId="13" xfId="2" applyNumberFormat="1" applyFont="1" applyFill="1" applyBorder="1" applyAlignment="1" applyProtection="1">
      <alignment horizontal="center" vertical="top"/>
      <protection locked="0"/>
    </xf>
    <xf numFmtId="9" fontId="3" fillId="3" borderId="24" xfId="2" applyNumberFormat="1" applyFont="1" applyFill="1" applyBorder="1" applyAlignment="1" applyProtection="1">
      <alignment horizontal="center" vertical="top"/>
      <protection locked="0"/>
    </xf>
    <xf numFmtId="0" fontId="5" fillId="4" borderId="0" xfId="2" applyFont="1" applyFill="1" applyAlignment="1">
      <alignment vertical="top" wrapText="1"/>
    </xf>
    <xf numFmtId="37" fontId="23" fillId="4" borderId="0" xfId="3" applyNumberFormat="1" applyFont="1" applyFill="1" applyBorder="1" applyAlignment="1" applyProtection="1">
      <alignment horizontal="center" vertical="top" wrapText="1"/>
    </xf>
    <xf numFmtId="39" fontId="4" fillId="4" borderId="0" xfId="3" applyNumberFormat="1" applyFont="1" applyFill="1" applyBorder="1" applyAlignment="1" applyProtection="1">
      <alignment horizontal="center" vertical="top"/>
    </xf>
    <xf numFmtId="39" fontId="26" fillId="4" borderId="0" xfId="3" applyNumberFormat="1" applyFont="1" applyFill="1" applyBorder="1" applyAlignment="1" applyProtection="1">
      <alignment horizontal="center" vertical="top"/>
    </xf>
    <xf numFmtId="39" fontId="3" fillId="4" borderId="1" xfId="3" applyNumberFormat="1" applyFont="1" applyFill="1" applyBorder="1" applyAlignment="1" applyProtection="1">
      <alignment vertical="top"/>
    </xf>
    <xf numFmtId="1" fontId="27" fillId="4" borderId="0" xfId="3" applyNumberFormat="1" applyFont="1" applyFill="1" applyBorder="1" applyAlignment="1" applyProtection="1">
      <alignment horizontal="center" vertical="top"/>
    </xf>
    <xf numFmtId="39" fontId="3" fillId="4" borderId="4" xfId="3" applyNumberFormat="1" applyFont="1" applyFill="1" applyBorder="1" applyAlignment="1" applyProtection="1">
      <alignment vertical="top"/>
    </xf>
    <xf numFmtId="0" fontId="25" fillId="4" borderId="0" xfId="0" applyFont="1" applyFill="1"/>
    <xf numFmtId="39" fontId="4" fillId="4" borderId="7" xfId="3" applyNumberFormat="1" applyFont="1" applyFill="1" applyBorder="1" applyAlignment="1" applyProtection="1">
      <alignment horizontal="center" vertical="top"/>
    </xf>
    <xf numFmtId="0" fontId="30" fillId="4" borderId="0" xfId="0" applyFont="1" applyFill="1"/>
    <xf numFmtId="0" fontId="29" fillId="4" borderId="0" xfId="0" applyFont="1" applyFill="1"/>
    <xf numFmtId="0" fontId="31" fillId="4" borderId="0" xfId="0" applyFont="1" applyFill="1"/>
    <xf numFmtId="39" fontId="6" fillId="4" borderId="7" xfId="3" applyNumberFormat="1" applyFont="1" applyFill="1" applyBorder="1" applyAlignment="1" applyProtection="1">
      <alignment vertical="top"/>
    </xf>
    <xf numFmtId="3" fontId="27" fillId="4" borderId="0" xfId="1" applyNumberFormat="1" applyFont="1" applyFill="1" applyBorder="1" applyAlignment="1" applyProtection="1">
      <alignment horizontal="center" vertical="top"/>
    </xf>
    <xf numFmtId="39" fontId="3" fillId="4" borderId="8" xfId="3" applyNumberFormat="1" applyFont="1" applyFill="1" applyBorder="1" applyAlignment="1" applyProtection="1">
      <alignment vertical="top"/>
    </xf>
    <xf numFmtId="0" fontId="14" fillId="4" borderId="0" xfId="0" applyFont="1" applyFill="1"/>
    <xf numFmtId="39" fontId="3" fillId="4" borderId="1" xfId="3" applyNumberFormat="1" applyFont="1" applyFill="1" applyBorder="1" applyAlignment="1" applyProtection="1">
      <alignment horizontal="left" vertical="top" indent="2"/>
    </xf>
    <xf numFmtId="39" fontId="3" fillId="4" borderId="0" xfId="3" applyNumberFormat="1" applyFont="1" applyFill="1" applyBorder="1" applyAlignment="1" applyProtection="1">
      <alignment horizontal="left" vertical="top" indent="2"/>
    </xf>
    <xf numFmtId="0" fontId="16" fillId="4" borderId="0" xfId="0" applyFont="1" applyFill="1"/>
    <xf numFmtId="2" fontId="27" fillId="4" borderId="0" xfId="3" applyNumberFormat="1" applyFont="1" applyFill="1" applyBorder="1" applyAlignment="1" applyProtection="1">
      <alignment horizontal="center" vertical="top"/>
    </xf>
    <xf numFmtId="39" fontId="3" fillId="4" borderId="1" xfId="3" quotePrefix="1" applyNumberFormat="1" applyFont="1" applyFill="1" applyBorder="1" applyAlignment="1" applyProtection="1">
      <alignment horizontal="left" vertical="top" indent="2"/>
    </xf>
    <xf numFmtId="39" fontId="3" fillId="4" borderId="1" xfId="3" applyNumberFormat="1" applyFont="1" applyFill="1" applyBorder="1" applyAlignment="1" applyProtection="1">
      <alignment horizontal="left" vertical="top"/>
    </xf>
    <xf numFmtId="3" fontId="4" fillId="6" borderId="3" xfId="3" applyNumberFormat="1" applyFont="1" applyFill="1" applyBorder="1" applyAlignment="1" applyProtection="1">
      <alignment horizontal="center" vertical="top"/>
    </xf>
    <xf numFmtId="2" fontId="4" fillId="6" borderId="9" xfId="3" applyNumberFormat="1" applyFont="1" applyFill="1" applyBorder="1" applyAlignment="1" applyProtection="1">
      <alignment horizontal="center" vertical="top"/>
    </xf>
    <xf numFmtId="165" fontId="4" fillId="6" borderId="2" xfId="3" applyNumberFormat="1" applyFont="1" applyFill="1" applyBorder="1" applyAlignment="1" applyProtection="1">
      <alignment horizontal="center" vertical="top"/>
    </xf>
    <xf numFmtId="0" fontId="14" fillId="4" borderId="0" xfId="0" applyFont="1" applyFill="1" applyAlignment="1">
      <alignment vertical="top"/>
    </xf>
    <xf numFmtId="0" fontId="3" fillId="4" borderId="0" xfId="2" applyFont="1" applyFill="1" applyAlignment="1">
      <alignment vertical="top" wrapText="1"/>
    </xf>
    <xf numFmtId="0" fontId="6" fillId="4" borderId="0" xfId="2" applyFont="1" applyFill="1" applyAlignment="1">
      <alignment horizontal="left" vertical="top"/>
    </xf>
    <xf numFmtId="39" fontId="14" fillId="4" borderId="0" xfId="3" applyNumberFormat="1" applyFont="1" applyFill="1" applyBorder="1" applyAlignment="1" applyProtection="1">
      <alignment horizontal="left" vertical="top" indent="2"/>
    </xf>
    <xf numFmtId="39" fontId="3" fillId="4" borderId="0" xfId="3" quotePrefix="1" applyNumberFormat="1" applyFont="1" applyFill="1" applyBorder="1" applyAlignment="1" applyProtection="1">
      <alignment horizontal="left" vertical="top" indent="2"/>
    </xf>
    <xf numFmtId="9" fontId="27" fillId="4" borderId="0" xfId="1" applyFont="1" applyFill="1" applyBorder="1" applyAlignment="1" applyProtection="1">
      <alignment horizontal="center" vertical="top"/>
    </xf>
    <xf numFmtId="39" fontId="3" fillId="4" borderId="4" xfId="3" applyNumberFormat="1" applyFont="1" applyFill="1" applyBorder="1" applyAlignment="1" applyProtection="1">
      <alignment horizontal="left" vertical="top"/>
    </xf>
    <xf numFmtId="9" fontId="4" fillId="6" borderId="2" xfId="1" applyFont="1" applyFill="1" applyBorder="1" applyAlignment="1" applyProtection="1">
      <alignment horizontal="center" vertical="top"/>
    </xf>
    <xf numFmtId="37" fontId="26" fillId="4" borderId="0" xfId="3" applyNumberFormat="1" applyFont="1" applyFill="1" applyBorder="1" applyAlignment="1" applyProtection="1">
      <alignment horizontal="center" vertical="top" wrapText="1"/>
    </xf>
    <xf numFmtId="0" fontId="3" fillId="4" borderId="34" xfId="2" applyFont="1" applyFill="1" applyBorder="1" applyAlignment="1">
      <alignment vertical="top"/>
    </xf>
    <xf numFmtId="0" fontId="6" fillId="4" borderId="36" xfId="2" applyFont="1" applyFill="1" applyBorder="1" applyAlignment="1">
      <alignment vertical="top"/>
    </xf>
    <xf numFmtId="0" fontId="3" fillId="4" borderId="37" xfId="2" applyFont="1" applyFill="1" applyBorder="1" applyAlignment="1">
      <alignment vertical="top"/>
    </xf>
    <xf numFmtId="0" fontId="4" fillId="4" borderId="34" xfId="2" applyFont="1" applyFill="1" applyBorder="1" applyAlignment="1">
      <alignment vertical="top"/>
    </xf>
    <xf numFmtId="0" fontId="3" fillId="6" borderId="34" xfId="2" applyFont="1" applyFill="1" applyBorder="1" applyAlignment="1">
      <alignment horizontal="left" vertical="top"/>
    </xf>
    <xf numFmtId="0" fontId="3" fillId="6" borderId="38" xfId="2" applyFont="1" applyFill="1" applyBorder="1" applyAlignment="1">
      <alignment horizontal="left" vertical="top"/>
    </xf>
    <xf numFmtId="0" fontId="6" fillId="4" borderId="31" xfId="2" applyFont="1" applyFill="1" applyBorder="1" applyAlignment="1">
      <alignment vertical="top"/>
    </xf>
    <xf numFmtId="0" fontId="4" fillId="4" borderId="35" xfId="2" applyFont="1" applyFill="1" applyBorder="1" applyAlignment="1">
      <alignment horizontal="center" wrapText="1"/>
    </xf>
    <xf numFmtId="0" fontId="3" fillId="4" borderId="39" xfId="2" applyFont="1" applyFill="1" applyBorder="1" applyAlignment="1">
      <alignment vertical="top"/>
    </xf>
    <xf numFmtId="0" fontId="6" fillId="4" borderId="40" xfId="2" applyFont="1" applyFill="1" applyBorder="1" applyAlignment="1">
      <alignment vertical="top"/>
    </xf>
    <xf numFmtId="0" fontId="3" fillId="3" borderId="34" xfId="2" applyFont="1" applyFill="1" applyBorder="1" applyAlignment="1" applyProtection="1">
      <alignment horizontal="left" vertical="top"/>
      <protection locked="0"/>
    </xf>
    <xf numFmtId="0" fontId="3" fillId="3" borderId="38" xfId="2" applyFont="1" applyFill="1" applyBorder="1" applyAlignment="1" applyProtection="1">
      <alignment horizontal="left" vertical="top"/>
      <protection locked="0"/>
    </xf>
    <xf numFmtId="164" fontId="3" fillId="3" borderId="35" xfId="2" applyNumberFormat="1" applyFont="1" applyFill="1" applyBorder="1" applyAlignment="1" applyProtection="1">
      <alignment horizontal="center" vertical="top"/>
      <protection locked="0"/>
    </xf>
    <xf numFmtId="0" fontId="3" fillId="4" borderId="42" xfId="2" applyFont="1" applyFill="1" applyBorder="1" applyAlignment="1">
      <alignment vertical="top"/>
    </xf>
    <xf numFmtId="0" fontId="3" fillId="6" borderId="43" xfId="2" applyFont="1" applyFill="1" applyBorder="1" applyAlignment="1">
      <alignment horizontal="left" vertical="top"/>
    </xf>
    <xf numFmtId="0" fontId="3" fillId="3" borderId="43" xfId="2" applyFont="1" applyFill="1" applyBorder="1" applyAlignment="1" applyProtection="1">
      <alignment horizontal="left" vertical="top"/>
      <protection locked="0"/>
    </xf>
    <xf numFmtId="0" fontId="3" fillId="4" borderId="32" xfId="2" applyFont="1" applyFill="1" applyBorder="1" applyAlignment="1">
      <alignment vertical="top"/>
    </xf>
    <xf numFmtId="164" fontId="3" fillId="6" borderId="15" xfId="2" applyNumberFormat="1" applyFont="1" applyFill="1" applyBorder="1" applyAlignment="1">
      <alignment horizontal="center" vertical="top"/>
    </xf>
    <xf numFmtId="164" fontId="3" fillId="3" borderId="5" xfId="2" applyNumberFormat="1" applyFont="1" applyFill="1" applyBorder="1" applyAlignment="1" applyProtection="1">
      <alignment horizontal="center" vertical="top"/>
      <protection locked="0"/>
    </xf>
    <xf numFmtId="164" fontId="3" fillId="3" borderId="44" xfId="2" applyNumberFormat="1" applyFont="1" applyFill="1" applyBorder="1" applyAlignment="1" applyProtection="1">
      <alignment horizontal="center" vertical="top"/>
      <protection locked="0"/>
    </xf>
    <xf numFmtId="164" fontId="3" fillId="6" borderId="25" xfId="2" applyNumberFormat="1" applyFont="1" applyFill="1" applyBorder="1" applyAlignment="1">
      <alignment horizontal="center" vertical="top"/>
    </xf>
    <xf numFmtId="164" fontId="3" fillId="6" borderId="26" xfId="2" applyNumberFormat="1" applyFont="1" applyFill="1" applyBorder="1" applyAlignment="1">
      <alignment horizontal="center" vertical="top"/>
    </xf>
    <xf numFmtId="0" fontId="3" fillId="4" borderId="45" xfId="2" applyFont="1" applyFill="1" applyBorder="1" applyAlignment="1">
      <alignment vertical="top"/>
    </xf>
    <xf numFmtId="0" fontId="27" fillId="4" borderId="12" xfId="2" applyFont="1" applyFill="1" applyBorder="1" applyAlignment="1">
      <alignment horizontal="center" vertical="top"/>
    </xf>
    <xf numFmtId="0" fontId="27" fillId="4" borderId="45" xfId="2" applyFont="1" applyFill="1" applyBorder="1" applyAlignment="1">
      <alignment horizontal="center" vertical="top"/>
    </xf>
    <xf numFmtId="0" fontId="27" fillId="4" borderId="41" xfId="2" applyFont="1" applyFill="1" applyBorder="1" applyAlignment="1">
      <alignment horizontal="center" vertical="top"/>
    </xf>
    <xf numFmtId="0" fontId="27" fillId="4" borderId="37" xfId="2" applyFont="1" applyFill="1" applyBorder="1" applyAlignment="1">
      <alignment horizontal="center" vertical="top"/>
    </xf>
    <xf numFmtId="0" fontId="27" fillId="4" borderId="14" xfId="2" applyFont="1" applyFill="1" applyBorder="1" applyAlignment="1">
      <alignment horizontal="center" vertical="top"/>
    </xf>
    <xf numFmtId="0" fontId="27" fillId="4" borderId="15" xfId="2" applyFont="1" applyFill="1" applyBorder="1" applyAlignment="1">
      <alignment horizontal="center" vertical="top"/>
    </xf>
    <xf numFmtId="0" fontId="27" fillId="4" borderId="42" xfId="2" applyFont="1" applyFill="1" applyBorder="1" applyAlignment="1">
      <alignment horizontal="center" vertical="top"/>
    </xf>
    <xf numFmtId="164" fontId="3" fillId="6" borderId="25" xfId="2" applyNumberFormat="1" applyFont="1" applyFill="1" applyBorder="1" applyAlignment="1">
      <alignment horizontal="center" vertical="center"/>
    </xf>
    <xf numFmtId="164" fontId="3" fillId="6" borderId="26" xfId="2" applyNumberFormat="1" applyFont="1" applyFill="1" applyBorder="1" applyAlignment="1">
      <alignment horizontal="center" vertical="center"/>
    </xf>
    <xf numFmtId="164" fontId="3" fillId="3" borderId="25" xfId="2" applyNumberFormat="1" applyFont="1" applyFill="1" applyBorder="1" applyAlignment="1" applyProtection="1">
      <alignment horizontal="center" vertical="center"/>
      <protection locked="0"/>
    </xf>
    <xf numFmtId="164" fontId="3" fillId="3" borderId="26" xfId="2" applyNumberFormat="1" applyFont="1" applyFill="1" applyBorder="1" applyAlignment="1" applyProtection="1">
      <alignment horizontal="center" vertical="center"/>
      <protection locked="0"/>
    </xf>
    <xf numFmtId="39" fontId="3" fillId="4" borderId="6" xfId="3" applyNumberFormat="1" applyFont="1" applyFill="1" applyBorder="1" applyAlignment="1" applyProtection="1">
      <alignment vertical="top"/>
    </xf>
    <xf numFmtId="1" fontId="4" fillId="6" borderId="5" xfId="3" applyNumberFormat="1" applyFont="1" applyFill="1" applyBorder="1" applyAlignment="1" applyProtection="1">
      <alignment horizontal="center" vertical="top"/>
    </xf>
    <xf numFmtId="39" fontId="3" fillId="4" borderId="1" xfId="3" quotePrefix="1" applyNumberFormat="1" applyFont="1" applyFill="1" applyBorder="1" applyAlignment="1" applyProtection="1">
      <alignment horizontal="left" vertical="top"/>
    </xf>
    <xf numFmtId="9" fontId="8" fillId="3" borderId="13" xfId="5" applyNumberFormat="1" applyFont="1" applyFill="1" applyBorder="1" applyAlignment="1" applyProtection="1">
      <alignment horizontal="center" vertical="top"/>
      <protection locked="0"/>
    </xf>
    <xf numFmtId="9" fontId="8" fillId="3" borderId="15" xfId="5" applyNumberFormat="1" applyFont="1" applyFill="1" applyBorder="1" applyAlignment="1" applyProtection="1">
      <alignment horizontal="center" vertical="top"/>
      <protection locked="0"/>
    </xf>
    <xf numFmtId="39" fontId="3" fillId="4" borderId="6" xfId="3" applyNumberFormat="1" applyFont="1" applyFill="1" applyBorder="1" applyAlignment="1" applyProtection="1">
      <alignment horizontal="left" vertical="top"/>
    </xf>
    <xf numFmtId="3" fontId="4" fillId="6" borderId="5" xfId="3" applyNumberFormat="1" applyFont="1" applyFill="1" applyBorder="1" applyAlignment="1" applyProtection="1">
      <alignment horizontal="center" vertical="top"/>
    </xf>
    <xf numFmtId="0" fontId="7" fillId="4" borderId="0" xfId="5" applyFont="1" applyFill="1" applyAlignment="1">
      <alignment horizontal="center" vertical="top"/>
    </xf>
    <xf numFmtId="0" fontId="3" fillId="4" borderId="2" xfId="2" applyFont="1" applyFill="1" applyBorder="1" applyAlignment="1">
      <alignment vertical="top" wrapText="1"/>
    </xf>
    <xf numFmtId="0" fontId="36" fillId="4" borderId="0" xfId="2" applyFont="1" applyFill="1" applyAlignment="1">
      <alignment horizontal="center" vertical="center"/>
    </xf>
    <xf numFmtId="0" fontId="3" fillId="4" borderId="34" xfId="2" applyFont="1" applyFill="1" applyBorder="1" applyAlignment="1">
      <alignment horizontal="center" vertical="top"/>
    </xf>
    <xf numFmtId="0" fontId="4" fillId="0" borderId="48" xfId="2" applyFont="1" applyBorder="1" applyAlignment="1">
      <alignment horizontal="center" vertical="top" wrapText="1"/>
    </xf>
    <xf numFmtId="0" fontId="4" fillId="0" borderId="49" xfId="2" applyFont="1" applyBorder="1" applyAlignment="1">
      <alignment vertical="top" wrapText="1"/>
    </xf>
    <xf numFmtId="0" fontId="3" fillId="0" borderId="36" xfId="2" applyFont="1" applyBorder="1" applyAlignment="1">
      <alignment horizontal="center" vertical="top"/>
    </xf>
    <xf numFmtId="0" fontId="8" fillId="0" borderId="42" xfId="5" applyFont="1" applyBorder="1" applyAlignment="1">
      <alignment vertical="top"/>
    </xf>
    <xf numFmtId="0" fontId="8" fillId="0" borderId="39" xfId="5" applyFont="1" applyBorder="1" applyAlignment="1">
      <alignment horizontal="center" vertical="top"/>
    </xf>
    <xf numFmtId="0" fontId="8" fillId="0" borderId="52" xfId="5" applyFont="1" applyBorder="1" applyAlignment="1">
      <alignment horizontal="center" vertical="top"/>
    </xf>
    <xf numFmtId="0" fontId="3" fillId="0" borderId="40" xfId="2" applyFont="1" applyBorder="1" applyAlignment="1">
      <alignment horizontal="center" vertical="top"/>
    </xf>
    <xf numFmtId="0" fontId="8" fillId="0" borderId="39" xfId="5" applyFont="1" applyBorder="1" applyAlignment="1">
      <alignment horizontal="center" vertical="center"/>
    </xf>
    <xf numFmtId="0" fontId="8" fillId="0" borderId="32" xfId="5" applyFont="1" applyBorder="1" applyAlignment="1">
      <alignment horizontal="center" vertical="top"/>
    </xf>
    <xf numFmtId="3" fontId="32" fillId="4" borderId="0" xfId="5" applyNumberFormat="1" applyFont="1" applyFill="1" applyAlignment="1">
      <alignment horizontal="center" vertical="top" wrapText="1"/>
    </xf>
    <xf numFmtId="0" fontId="8" fillId="6" borderId="31" xfId="5" applyFont="1" applyFill="1" applyBorder="1" applyAlignment="1">
      <alignment horizontal="center" vertical="top"/>
    </xf>
    <xf numFmtId="9" fontId="8" fillId="6" borderId="24" xfId="5" applyNumberFormat="1" applyFont="1" applyFill="1" applyBorder="1" applyAlignment="1">
      <alignment horizontal="center" vertical="top"/>
    </xf>
    <xf numFmtId="0" fontId="8" fillId="0" borderId="31" xfId="5" applyFont="1" applyBorder="1" applyAlignment="1">
      <alignment horizontal="center" vertical="top"/>
    </xf>
    <xf numFmtId="9" fontId="8" fillId="3" borderId="24" xfId="5" applyNumberFormat="1" applyFont="1" applyFill="1" applyBorder="1" applyAlignment="1" applyProtection="1">
      <alignment horizontal="center" vertical="top"/>
      <protection locked="0"/>
    </xf>
    <xf numFmtId="9" fontId="8" fillId="3" borderId="26" xfId="5" applyNumberFormat="1" applyFont="1" applyFill="1" applyBorder="1" applyAlignment="1" applyProtection="1">
      <alignment horizontal="center" vertical="top"/>
      <protection locked="0"/>
    </xf>
    <xf numFmtId="0" fontId="8" fillId="3" borderId="16" xfId="5" applyFont="1" applyFill="1" applyBorder="1" applyAlignment="1" applyProtection="1">
      <alignment vertical="top"/>
      <protection locked="0"/>
    </xf>
    <xf numFmtId="3" fontId="8" fillId="3" borderId="16" xfId="5" applyNumberFormat="1" applyFont="1" applyFill="1" applyBorder="1" applyAlignment="1" applyProtection="1">
      <alignment horizontal="center" vertical="top"/>
      <protection locked="0"/>
    </xf>
    <xf numFmtId="9" fontId="8" fillId="3" borderId="28" xfId="5" applyNumberFormat="1" applyFont="1" applyFill="1" applyBorder="1" applyAlignment="1" applyProtection="1">
      <alignment horizontal="center" vertical="top"/>
      <protection locked="0"/>
    </xf>
    <xf numFmtId="9" fontId="8" fillId="3" borderId="57" xfId="5" applyNumberFormat="1" applyFont="1" applyFill="1" applyBorder="1" applyAlignment="1" applyProtection="1">
      <alignment horizontal="center" vertical="top"/>
      <protection locked="0"/>
    </xf>
    <xf numFmtId="0" fontId="8" fillId="4" borderId="31" xfId="5" applyFont="1" applyFill="1" applyBorder="1" applyAlignment="1">
      <alignment horizontal="center" vertical="top"/>
    </xf>
    <xf numFmtId="0" fontId="8" fillId="4" borderId="39" xfId="5" applyFont="1" applyFill="1" applyBorder="1" applyAlignment="1">
      <alignment horizontal="center" vertical="top"/>
    </xf>
    <xf numFmtId="0" fontId="8" fillId="4" borderId="32" xfId="5" applyFont="1" applyFill="1" applyBorder="1" applyAlignment="1">
      <alignment horizontal="center" vertical="top"/>
    </xf>
    <xf numFmtId="0" fontId="3" fillId="4" borderId="5" xfId="2" applyFont="1" applyFill="1" applyBorder="1" applyAlignment="1">
      <alignment vertical="top" wrapText="1"/>
    </xf>
    <xf numFmtId="0" fontId="4" fillId="4" borderId="19" xfId="2" applyFont="1" applyFill="1" applyBorder="1" applyAlignment="1">
      <alignment horizontal="center" vertical="top"/>
    </xf>
    <xf numFmtId="0" fontId="4" fillId="4" borderId="19" xfId="2" applyFont="1" applyFill="1" applyBorder="1" applyAlignment="1">
      <alignment vertical="top"/>
    </xf>
    <xf numFmtId="37" fontId="4" fillId="6" borderId="19" xfId="3" applyNumberFormat="1" applyFont="1" applyFill="1" applyBorder="1" applyAlignment="1" applyProtection="1">
      <alignment horizontal="center" vertical="top" wrapText="1"/>
    </xf>
    <xf numFmtId="37" fontId="4" fillId="4" borderId="62" xfId="3" applyNumberFormat="1" applyFont="1" applyFill="1" applyBorder="1" applyAlignment="1" applyProtection="1">
      <alignment horizontal="center" vertical="top" wrapText="1"/>
    </xf>
    <xf numFmtId="37" fontId="4" fillId="4" borderId="19" xfId="3" applyNumberFormat="1" applyFont="1" applyFill="1" applyBorder="1" applyAlignment="1" applyProtection="1">
      <alignment horizontal="center" vertical="top" wrapText="1"/>
    </xf>
    <xf numFmtId="0" fontId="4" fillId="4" borderId="36" xfId="2" applyFont="1" applyFill="1" applyBorder="1" applyAlignment="1">
      <alignment horizontal="center" vertical="top"/>
    </xf>
    <xf numFmtId="39" fontId="4" fillId="4" borderId="37" xfId="3" applyNumberFormat="1" applyFont="1" applyFill="1" applyBorder="1" applyAlignment="1" applyProtection="1">
      <alignment horizontal="center" vertical="top"/>
    </xf>
    <xf numFmtId="0" fontId="3" fillId="4" borderId="52" xfId="2" applyFont="1" applyFill="1" applyBorder="1" applyAlignment="1">
      <alignment horizontal="center" vertical="top"/>
    </xf>
    <xf numFmtId="1" fontId="3" fillId="3" borderId="63" xfId="3" applyNumberFormat="1" applyFont="1" applyFill="1" applyBorder="1" applyAlignment="1" applyProtection="1">
      <alignment horizontal="center" vertical="top"/>
      <protection locked="0"/>
    </xf>
    <xf numFmtId="0" fontId="3" fillId="4" borderId="40" xfId="2" applyFont="1" applyFill="1" applyBorder="1" applyAlignment="1">
      <alignment horizontal="center" vertical="top"/>
    </xf>
    <xf numFmtId="2" fontId="3" fillId="4" borderId="45" xfId="3" applyNumberFormat="1" applyFont="1" applyFill="1" applyBorder="1" applyAlignment="1" applyProtection="1">
      <alignment horizontal="center" vertical="top"/>
    </xf>
    <xf numFmtId="0" fontId="3" fillId="4" borderId="39" xfId="2" quotePrefix="1" applyFont="1" applyFill="1" applyBorder="1" applyAlignment="1">
      <alignment horizontal="center" vertical="top"/>
    </xf>
    <xf numFmtId="0" fontId="8" fillId="3" borderId="25" xfId="5" applyFont="1" applyFill="1" applyBorder="1" applyAlignment="1" applyProtection="1">
      <alignment horizontal="center" vertical="top"/>
      <protection locked="0"/>
    </xf>
    <xf numFmtId="0" fontId="3" fillId="4" borderId="52" xfId="2" quotePrefix="1" applyFont="1" applyFill="1" applyBorder="1" applyAlignment="1">
      <alignment horizontal="center" vertical="top"/>
    </xf>
    <xf numFmtId="1" fontId="3" fillId="3" borderId="25" xfId="3" applyNumberFormat="1" applyFont="1" applyFill="1" applyBorder="1" applyAlignment="1" applyProtection="1">
      <alignment horizontal="center" vertical="top"/>
      <protection locked="0"/>
    </xf>
    <xf numFmtId="3" fontId="3" fillId="3" borderId="63" xfId="3" applyNumberFormat="1" applyFont="1" applyFill="1" applyBorder="1" applyAlignment="1" applyProtection="1">
      <alignment horizontal="center" vertical="top"/>
      <protection locked="0"/>
    </xf>
    <xf numFmtId="0" fontId="3" fillId="4" borderId="39" xfId="2" applyFont="1" applyFill="1" applyBorder="1" applyAlignment="1">
      <alignment horizontal="center" vertical="top"/>
    </xf>
    <xf numFmtId="0" fontId="3" fillId="5" borderId="25" xfId="2" applyFont="1" applyFill="1" applyBorder="1" applyAlignment="1">
      <alignment vertical="top"/>
    </xf>
    <xf numFmtId="0" fontId="3" fillId="4" borderId="40" xfId="2" quotePrefix="1" applyFont="1" applyFill="1" applyBorder="1" applyAlignment="1">
      <alignment horizontal="center" vertical="top"/>
    </xf>
    <xf numFmtId="0" fontId="3" fillId="4" borderId="32" xfId="2" applyFont="1" applyFill="1" applyBorder="1" applyAlignment="1">
      <alignment horizontal="center" vertical="top"/>
    </xf>
    <xf numFmtId="0" fontId="3" fillId="4" borderId="5" xfId="2" applyFont="1" applyFill="1" applyBorder="1" applyAlignment="1">
      <alignment horizontal="left" vertical="top" wrapText="1"/>
    </xf>
    <xf numFmtId="166" fontId="4" fillId="6" borderId="5" xfId="2" applyNumberFormat="1" applyFont="1" applyFill="1" applyBorder="1" applyAlignment="1">
      <alignment horizontal="center" vertical="top"/>
    </xf>
    <xf numFmtId="0" fontId="3" fillId="4" borderId="31" xfId="2" applyFont="1" applyFill="1" applyBorder="1" applyAlignment="1">
      <alignment horizontal="center" vertical="top"/>
    </xf>
    <xf numFmtId="3" fontId="3" fillId="3" borderId="25" xfId="6" applyNumberFormat="1" applyFont="1" applyFill="1" applyBorder="1" applyAlignment="1" applyProtection="1">
      <alignment horizontal="center" vertical="top"/>
      <protection locked="0"/>
    </xf>
    <xf numFmtId="3" fontId="3" fillId="3" borderId="26" xfId="6" applyNumberFormat="1" applyFont="1" applyFill="1" applyBorder="1" applyAlignment="1" applyProtection="1">
      <alignment horizontal="center" vertical="top"/>
      <protection locked="0"/>
    </xf>
    <xf numFmtId="9" fontId="8" fillId="3" borderId="13" xfId="1" applyFont="1" applyFill="1" applyBorder="1" applyAlignment="1" applyProtection="1">
      <alignment horizontal="center" vertical="top"/>
      <protection locked="0"/>
    </xf>
    <xf numFmtId="0" fontId="4" fillId="4" borderId="48" xfId="2" applyFont="1" applyFill="1" applyBorder="1" applyAlignment="1">
      <alignment horizontal="center" vertical="top" wrapText="1"/>
    </xf>
    <xf numFmtId="0" fontId="4" fillId="4" borderId="49" xfId="2" applyFont="1" applyFill="1" applyBorder="1" applyAlignment="1">
      <alignment vertical="top" wrapText="1"/>
    </xf>
    <xf numFmtId="37" fontId="4" fillId="6" borderId="49" xfId="3" applyNumberFormat="1" applyFont="1" applyFill="1" applyBorder="1" applyAlignment="1" applyProtection="1">
      <alignment horizontal="center" vertical="top" wrapText="1"/>
    </xf>
    <xf numFmtId="37" fontId="4" fillId="4" borderId="65" xfId="3" applyNumberFormat="1" applyFont="1" applyFill="1" applyBorder="1" applyAlignment="1" applyProtection="1">
      <alignment horizontal="center" vertical="top" wrapText="1"/>
    </xf>
    <xf numFmtId="0" fontId="3" fillId="4" borderId="47" xfId="2" applyFont="1" applyFill="1" applyBorder="1" applyAlignment="1">
      <alignment horizontal="center" vertical="top"/>
    </xf>
    <xf numFmtId="1" fontId="3" fillId="3" borderId="35" xfId="3" applyNumberFormat="1" applyFont="1" applyFill="1" applyBorder="1" applyAlignment="1" applyProtection="1">
      <alignment horizontal="center" vertical="top"/>
      <protection locked="0"/>
    </xf>
    <xf numFmtId="2" fontId="3" fillId="3" borderId="35" xfId="3" applyNumberFormat="1" applyFont="1" applyFill="1" applyBorder="1" applyAlignment="1" applyProtection="1">
      <alignment horizontal="center" vertical="top"/>
      <protection locked="0"/>
    </xf>
    <xf numFmtId="9" fontId="3" fillId="3" borderId="35" xfId="1" applyFont="1" applyFill="1" applyBorder="1" applyAlignment="1" applyProtection="1">
      <alignment horizontal="center" vertical="top"/>
      <protection locked="0"/>
    </xf>
    <xf numFmtId="39" fontId="3" fillId="4" borderId="45" xfId="3" applyNumberFormat="1" applyFont="1" applyFill="1" applyBorder="1" applyAlignment="1" applyProtection="1">
      <alignment horizontal="center" vertical="top"/>
    </xf>
    <xf numFmtId="2" fontId="3" fillId="3" borderId="37" xfId="3" applyNumberFormat="1" applyFont="1" applyFill="1" applyBorder="1" applyAlignment="1" applyProtection="1">
      <alignment horizontal="center" vertical="top"/>
      <protection locked="0"/>
    </xf>
    <xf numFmtId="2" fontId="3" fillId="2" borderId="37" xfId="3" applyNumberFormat="1" applyFont="1" applyFill="1" applyBorder="1" applyAlignment="1" applyProtection="1">
      <alignment horizontal="center" vertical="top"/>
    </xf>
    <xf numFmtId="3" fontId="3" fillId="3" borderId="42" xfId="3" applyNumberFormat="1" applyFont="1" applyFill="1" applyBorder="1" applyAlignment="1" applyProtection="1">
      <alignment horizontal="center" vertical="top"/>
      <protection locked="0"/>
    </xf>
    <xf numFmtId="3" fontId="3" fillId="3" borderId="44" xfId="3" applyNumberFormat="1" applyFont="1" applyFill="1" applyBorder="1" applyAlignment="1" applyProtection="1">
      <alignment horizontal="center" vertical="top"/>
      <protection locked="0"/>
    </xf>
    <xf numFmtId="3" fontId="3" fillId="3" borderId="46" xfId="3" applyNumberFormat="1" applyFont="1" applyFill="1" applyBorder="1" applyAlignment="1" applyProtection="1">
      <alignment horizontal="center" vertical="top"/>
      <protection locked="0"/>
    </xf>
    <xf numFmtId="39" fontId="4" fillId="4" borderId="45" xfId="3" applyNumberFormat="1" applyFont="1" applyFill="1" applyBorder="1" applyAlignment="1" applyProtection="1">
      <alignment horizontal="center" vertical="top"/>
    </xf>
    <xf numFmtId="3" fontId="3" fillId="3" borderId="35" xfId="1" applyNumberFormat="1" applyFont="1" applyFill="1" applyBorder="1" applyAlignment="1" applyProtection="1">
      <alignment horizontal="center" vertical="top"/>
      <protection locked="0"/>
    </xf>
    <xf numFmtId="37" fontId="4" fillId="4" borderId="51" xfId="3" applyNumberFormat="1" applyFont="1" applyFill="1" applyBorder="1" applyAlignment="1" applyProtection="1">
      <alignment horizontal="center" vertical="top" wrapText="1"/>
    </xf>
    <xf numFmtId="39" fontId="4" fillId="4" borderId="42" xfId="3" applyNumberFormat="1" applyFont="1" applyFill="1" applyBorder="1" applyAlignment="1" applyProtection="1">
      <alignment horizontal="center" vertical="top"/>
    </xf>
    <xf numFmtId="3" fontId="3" fillId="3" borderId="35" xfId="3" applyNumberFormat="1" applyFont="1" applyFill="1" applyBorder="1" applyAlignment="1" applyProtection="1">
      <alignment horizontal="center" vertical="top"/>
      <protection locked="0"/>
    </xf>
    <xf numFmtId="2" fontId="4" fillId="6" borderId="5" xfId="3" applyNumberFormat="1" applyFont="1" applyFill="1" applyBorder="1" applyAlignment="1" applyProtection="1">
      <alignment horizontal="center" vertical="top"/>
    </xf>
    <xf numFmtId="39" fontId="3" fillId="4" borderId="5" xfId="3" applyNumberFormat="1" applyFont="1" applyFill="1" applyBorder="1" applyAlignment="1" applyProtection="1">
      <alignment horizontal="left" vertical="top" indent="2"/>
    </xf>
    <xf numFmtId="2" fontId="3" fillId="3" borderId="33" xfId="3" applyNumberFormat="1" applyFont="1" applyFill="1" applyBorder="1" applyAlignment="1" applyProtection="1">
      <alignment horizontal="center" vertical="top"/>
      <protection locked="0"/>
    </xf>
    <xf numFmtId="0" fontId="3" fillId="4" borderId="38" xfId="2" applyFont="1" applyFill="1" applyBorder="1" applyAlignment="1">
      <alignment horizontal="center" vertical="top"/>
    </xf>
    <xf numFmtId="0" fontId="3" fillId="4" borderId="67" xfId="2" applyFont="1" applyFill="1" applyBorder="1" applyAlignment="1">
      <alignment horizontal="center" vertical="top"/>
    </xf>
    <xf numFmtId="0" fontId="3" fillId="4" borderId="36" xfId="2" applyFont="1" applyFill="1" applyBorder="1" applyAlignment="1">
      <alignment horizontal="center" vertical="top"/>
    </xf>
    <xf numFmtId="0" fontId="3" fillId="4" borderId="43" xfId="2" applyFont="1" applyFill="1" applyBorder="1" applyAlignment="1">
      <alignment horizontal="center" vertical="top"/>
    </xf>
    <xf numFmtId="0" fontId="3" fillId="4" borderId="34" xfId="2" applyFont="1" applyFill="1" applyBorder="1" applyAlignment="1">
      <alignment horizontal="center" vertical="center"/>
    </xf>
    <xf numFmtId="0" fontId="3" fillId="4" borderId="43" xfId="2" applyFont="1" applyFill="1" applyBorder="1" applyAlignment="1">
      <alignment horizontal="center" vertical="center"/>
    </xf>
    <xf numFmtId="9" fontId="3" fillId="3" borderId="44" xfId="3" applyNumberFormat="1" applyFont="1" applyFill="1" applyBorder="1" applyAlignment="1" applyProtection="1">
      <alignment horizontal="center" vertical="top"/>
      <protection locked="0"/>
    </xf>
    <xf numFmtId="165" fontId="3" fillId="3" borderId="25" xfId="3" applyNumberFormat="1" applyFont="1" applyFill="1" applyBorder="1" applyAlignment="1" applyProtection="1">
      <alignment horizontal="center" vertical="top"/>
      <protection locked="0"/>
    </xf>
    <xf numFmtId="165" fontId="7" fillId="4" borderId="57" xfId="5" applyNumberFormat="1" applyFont="1" applyFill="1" applyBorder="1" applyAlignment="1">
      <alignment horizontal="center" vertical="top" wrapText="1"/>
    </xf>
    <xf numFmtId="165" fontId="7" fillId="4" borderId="28" xfId="5" applyNumberFormat="1" applyFont="1" applyFill="1" applyBorder="1" applyAlignment="1">
      <alignment horizontal="center" vertical="top" wrapText="1"/>
    </xf>
    <xf numFmtId="0" fontId="14" fillId="0" borderId="0" xfId="5" applyFont="1" applyAlignment="1">
      <alignment vertical="top"/>
    </xf>
    <xf numFmtId="0" fontId="6" fillId="0" borderId="0" xfId="2" applyFont="1" applyAlignment="1">
      <alignment horizontal="left" vertical="top"/>
    </xf>
    <xf numFmtId="9" fontId="8" fillId="5" borderId="2" xfId="5" applyNumberFormat="1" applyFont="1" applyFill="1" applyBorder="1" applyAlignment="1">
      <alignment horizontal="center" vertical="top"/>
    </xf>
    <xf numFmtId="165" fontId="4" fillId="6" borderId="2" xfId="2" applyNumberFormat="1" applyFont="1" applyFill="1" applyBorder="1" applyAlignment="1">
      <alignment horizontal="center" vertical="top"/>
    </xf>
    <xf numFmtId="9" fontId="8" fillId="3" borderId="12" xfId="5" applyNumberFormat="1" applyFont="1" applyFill="1" applyBorder="1" applyAlignment="1" applyProtection="1">
      <alignment horizontal="center" vertical="top"/>
      <protection locked="0"/>
    </xf>
    <xf numFmtId="9" fontId="8" fillId="3" borderId="25" xfId="5" applyNumberFormat="1" applyFont="1" applyFill="1" applyBorder="1" applyAlignment="1" applyProtection="1">
      <alignment horizontal="center" vertical="top"/>
      <protection locked="0"/>
    </xf>
    <xf numFmtId="0" fontId="9" fillId="4" borderId="0" xfId="5" applyFont="1" applyFill="1" applyAlignment="1">
      <alignment vertical="top"/>
    </xf>
    <xf numFmtId="0" fontId="9" fillId="4" borderId="17" xfId="5" applyFont="1" applyFill="1" applyBorder="1" applyAlignment="1">
      <alignment vertical="top"/>
    </xf>
    <xf numFmtId="0" fontId="37" fillId="4" borderId="0" xfId="5" applyFont="1" applyFill="1" applyAlignment="1">
      <alignment vertical="top"/>
    </xf>
    <xf numFmtId="0" fontId="3" fillId="6" borderId="9" xfId="2" applyFont="1" applyFill="1" applyBorder="1" applyAlignment="1">
      <alignment horizontal="left" vertical="top"/>
    </xf>
    <xf numFmtId="0" fontId="3" fillId="6" borderId="9" xfId="2" applyFont="1" applyFill="1" applyBorder="1" applyAlignment="1">
      <alignment horizontal="center" vertical="top"/>
    </xf>
    <xf numFmtId="3" fontId="3" fillId="6" borderId="9" xfId="2" applyNumberFormat="1" applyFont="1" applyFill="1" applyBorder="1" applyAlignment="1">
      <alignment horizontal="center" vertical="top"/>
    </xf>
    <xf numFmtId="3" fontId="3" fillId="6" borderId="9" xfId="3" applyNumberFormat="1" applyFont="1" applyFill="1" applyBorder="1" applyAlignment="1" applyProtection="1">
      <alignment horizontal="center" vertical="top"/>
    </xf>
    <xf numFmtId="9" fontId="3" fillId="6" borderId="9" xfId="1" applyFont="1" applyFill="1" applyBorder="1" applyAlignment="1" applyProtection="1">
      <alignment horizontal="center" vertical="top"/>
    </xf>
    <xf numFmtId="165" fontId="3" fillId="6" borderId="9" xfId="3" applyNumberFormat="1" applyFont="1" applyFill="1" applyBorder="1" applyAlignment="1" applyProtection="1">
      <alignment horizontal="center" vertical="top"/>
    </xf>
    <xf numFmtId="3" fontId="3" fillId="6" borderId="13" xfId="6" applyNumberFormat="1" applyFont="1" applyFill="1" applyBorder="1" applyAlignment="1" applyProtection="1">
      <alignment horizontal="center" vertical="top"/>
    </xf>
    <xf numFmtId="3" fontId="3" fillId="6" borderId="24" xfId="6" applyNumberFormat="1" applyFont="1" applyFill="1" applyBorder="1" applyAlignment="1" applyProtection="1">
      <alignment horizontal="center" vertical="top"/>
    </xf>
    <xf numFmtId="0" fontId="37" fillId="4" borderId="17" xfId="2" applyFont="1" applyFill="1" applyBorder="1" applyAlignment="1">
      <alignment vertical="top"/>
    </xf>
    <xf numFmtId="3" fontId="3" fillId="3" borderId="2" xfId="6" applyNumberFormat="1" applyFont="1" applyFill="1" applyBorder="1" applyAlignment="1" applyProtection="1">
      <alignment horizontal="center" vertical="top"/>
      <protection locked="0"/>
    </xf>
    <xf numFmtId="3" fontId="3" fillId="3" borderId="5" xfId="6" applyNumberFormat="1" applyFont="1" applyFill="1" applyBorder="1" applyAlignment="1" applyProtection="1">
      <alignment horizontal="center" vertical="top"/>
      <protection locked="0"/>
    </xf>
    <xf numFmtId="3" fontId="4" fillId="6" borderId="2" xfId="1" applyNumberFormat="1" applyFont="1" applyFill="1" applyBorder="1" applyAlignment="1" applyProtection="1">
      <alignment horizontal="center" vertical="top"/>
    </xf>
    <xf numFmtId="37" fontId="27" fillId="4" borderId="30" xfId="3" applyNumberFormat="1" applyFont="1" applyFill="1" applyBorder="1" applyAlignment="1" applyProtection="1">
      <alignment horizontal="center" vertical="top" wrapText="1"/>
    </xf>
    <xf numFmtId="9" fontId="4" fillId="6" borderId="24" xfId="2" applyNumberFormat="1" applyFont="1" applyFill="1" applyBorder="1" applyAlignment="1">
      <alignment horizontal="center" vertical="top"/>
    </xf>
    <xf numFmtId="9" fontId="0" fillId="4" borderId="0" xfId="0" applyNumberFormat="1" applyFill="1"/>
    <xf numFmtId="9" fontId="3" fillId="4" borderId="0" xfId="2" applyNumberFormat="1" applyFont="1" applyFill="1" applyAlignment="1">
      <alignment vertical="top"/>
    </xf>
    <xf numFmtId="0" fontId="4" fillId="4" borderId="0" xfId="2" applyFont="1" applyFill="1" applyAlignment="1">
      <alignment horizontal="center" vertical="top"/>
    </xf>
    <xf numFmtId="0" fontId="5" fillId="4" borderId="0" xfId="2" applyFont="1" applyFill="1" applyAlignment="1">
      <alignment horizontal="center" vertical="top"/>
    </xf>
    <xf numFmtId="0" fontId="5" fillId="4" borderId="0" xfId="2" applyFont="1" applyFill="1" applyAlignment="1">
      <alignment horizontal="left" vertical="top" wrapText="1"/>
    </xf>
    <xf numFmtId="165" fontId="3" fillId="3" borderId="12" xfId="3" applyNumberFormat="1" applyFont="1" applyFill="1" applyBorder="1" applyAlignment="1" applyProtection="1">
      <alignment horizontal="center" vertical="top"/>
      <protection locked="0"/>
    </xf>
    <xf numFmtId="0" fontId="4" fillId="4" borderId="58" xfId="2" applyFont="1" applyFill="1" applyBorder="1" applyAlignment="1">
      <alignment horizontal="center" vertical="top"/>
    </xf>
    <xf numFmtId="0" fontId="6" fillId="4" borderId="7" xfId="2" applyFont="1" applyFill="1" applyBorder="1" applyAlignment="1">
      <alignment horizontal="left" vertical="top"/>
    </xf>
    <xf numFmtId="10" fontId="4" fillId="6" borderId="2" xfId="1" applyNumberFormat="1" applyFont="1" applyFill="1" applyBorder="1" applyAlignment="1" applyProtection="1">
      <alignment horizontal="center" vertical="center"/>
    </xf>
    <xf numFmtId="165" fontId="4" fillId="6" borderId="3" xfId="1" applyNumberFormat="1" applyFont="1" applyFill="1" applyBorder="1" applyAlignment="1" applyProtection="1">
      <alignment horizontal="center" vertical="center"/>
    </xf>
    <xf numFmtId="165" fontId="8" fillId="8" borderId="12" xfId="5" applyNumberFormat="1" applyFont="1" applyFill="1" applyBorder="1" applyAlignment="1">
      <alignment horizontal="center" vertical="top"/>
    </xf>
    <xf numFmtId="165" fontId="8" fillId="8" borderId="25" xfId="5" applyNumberFormat="1" applyFont="1" applyFill="1" applyBorder="1" applyAlignment="1">
      <alignment horizontal="center" vertical="top"/>
    </xf>
    <xf numFmtId="0" fontId="3" fillId="0" borderId="47" xfId="2" applyFont="1" applyBorder="1" applyAlignment="1">
      <alignment horizontal="center" vertical="top"/>
    </xf>
    <xf numFmtId="0" fontId="6" fillId="0" borderId="0" xfId="2" applyFont="1" applyAlignment="1">
      <alignment horizontal="left" vertical="top" wrapText="1"/>
    </xf>
    <xf numFmtId="39" fontId="4" fillId="0" borderId="0" xfId="3" applyNumberFormat="1" applyFont="1" applyBorder="1" applyAlignment="1" applyProtection="1">
      <alignment horizontal="center" vertical="top"/>
    </xf>
    <xf numFmtId="39" fontId="4" fillId="0" borderId="42" xfId="3" applyNumberFormat="1" applyFont="1" applyBorder="1" applyAlignment="1" applyProtection="1">
      <alignment horizontal="center" vertical="top"/>
    </xf>
    <xf numFmtId="0" fontId="3" fillId="0" borderId="0" xfId="2" applyFont="1" applyAlignment="1">
      <alignment vertical="top" wrapText="1"/>
    </xf>
    <xf numFmtId="0" fontId="3" fillId="0" borderId="39" xfId="2" applyFont="1" applyBorder="1" applyAlignment="1">
      <alignment horizontal="center" vertical="top"/>
    </xf>
    <xf numFmtId="39" fontId="3" fillId="0" borderId="1" xfId="3" applyNumberFormat="1" applyFont="1" applyBorder="1" applyAlignment="1" applyProtection="1">
      <alignment vertical="top"/>
    </xf>
    <xf numFmtId="1" fontId="4" fillId="7" borderId="2" xfId="3" applyNumberFormat="1" applyFont="1" applyFill="1" applyBorder="1" applyAlignment="1" applyProtection="1">
      <alignment horizontal="center" vertical="top"/>
    </xf>
    <xf numFmtId="165" fontId="4" fillId="7" borderId="2" xfId="3" applyNumberFormat="1" applyFont="1" applyFill="1" applyBorder="1" applyAlignment="1" applyProtection="1">
      <alignment horizontal="center" vertical="top"/>
    </xf>
    <xf numFmtId="0" fontId="3" fillId="0" borderId="32" xfId="2" applyFont="1" applyBorder="1" applyAlignment="1">
      <alignment horizontal="center" vertical="top"/>
    </xf>
    <xf numFmtId="0" fontId="4" fillId="0" borderId="0" xfId="2" applyFont="1" applyAlignment="1">
      <alignment vertical="top"/>
    </xf>
    <xf numFmtId="0" fontId="3" fillId="0" borderId="0" xfId="2" applyFont="1" applyAlignment="1">
      <alignment horizontal="center" vertical="top"/>
    </xf>
    <xf numFmtId="0" fontId="3" fillId="0" borderId="0" xfId="2" applyFont="1" applyAlignment="1">
      <alignment vertical="top"/>
    </xf>
    <xf numFmtId="39" fontId="4" fillId="0" borderId="7" xfId="3" applyNumberFormat="1" applyFont="1" applyBorder="1" applyAlignment="1" applyProtection="1">
      <alignment horizontal="center" vertical="top"/>
    </xf>
    <xf numFmtId="2" fontId="4" fillId="7" borderId="2" xfId="3" applyNumberFormat="1" applyFont="1" applyFill="1" applyBorder="1" applyAlignment="1" applyProtection="1">
      <alignment horizontal="center" vertical="top"/>
    </xf>
    <xf numFmtId="39" fontId="3" fillId="0" borderId="6" xfId="3" applyNumberFormat="1" applyFont="1" applyBorder="1" applyAlignment="1" applyProtection="1">
      <alignment vertical="top"/>
    </xf>
    <xf numFmtId="39" fontId="6" fillId="0" borderId="7" xfId="3" applyNumberFormat="1" applyFont="1" applyBorder="1" applyAlignment="1" applyProtection="1">
      <alignment vertical="top"/>
    </xf>
    <xf numFmtId="39" fontId="3" fillId="0" borderId="45" xfId="3" applyNumberFormat="1" applyFont="1" applyBorder="1" applyAlignment="1" applyProtection="1">
      <alignment horizontal="center" vertical="top"/>
    </xf>
    <xf numFmtId="39" fontId="3" fillId="0" borderId="8" xfId="3" applyNumberFormat="1" applyFont="1" applyBorder="1" applyAlignment="1" applyProtection="1">
      <alignment vertical="top"/>
    </xf>
    <xf numFmtId="2" fontId="4" fillId="7" borderId="9" xfId="3" applyNumberFormat="1" applyFont="1" applyFill="1" applyBorder="1" applyAlignment="1" applyProtection="1">
      <alignment horizontal="center" vertical="top"/>
    </xf>
    <xf numFmtId="9" fontId="3" fillId="0" borderId="0" xfId="2" applyNumberFormat="1" applyFont="1" applyAlignment="1">
      <alignment vertical="top"/>
    </xf>
    <xf numFmtId="39" fontId="3" fillId="0" borderId="1" xfId="3" applyNumberFormat="1" applyFont="1" applyBorder="1" applyAlignment="1" applyProtection="1">
      <alignment horizontal="left" vertical="top" indent="2"/>
    </xf>
    <xf numFmtId="39" fontId="3" fillId="0" borderId="1" xfId="3" quotePrefix="1" applyNumberFormat="1" applyFont="1" applyBorder="1" applyAlignment="1" applyProtection="1">
      <alignment horizontal="left" vertical="top" indent="2"/>
    </xf>
    <xf numFmtId="39" fontId="3" fillId="0" borderId="6" xfId="3" applyNumberFormat="1" applyFont="1" applyBorder="1" applyAlignment="1" applyProtection="1">
      <alignment horizontal="left" vertical="top"/>
    </xf>
    <xf numFmtId="2" fontId="4" fillId="7" borderId="5" xfId="3" applyNumberFormat="1" applyFont="1" applyFill="1" applyBorder="1" applyAlignment="1" applyProtection="1">
      <alignment horizontal="center" vertical="top"/>
    </xf>
    <xf numFmtId="2" fontId="3" fillId="2" borderId="44" xfId="3" applyNumberFormat="1" applyFont="1" applyFill="1" applyBorder="1" applyAlignment="1" applyProtection="1">
      <alignment horizontal="center" vertical="top"/>
    </xf>
    <xf numFmtId="3" fontId="4" fillId="7" borderId="2" xfId="3" applyNumberFormat="1" applyFont="1" applyFill="1" applyBorder="1" applyAlignment="1" applyProtection="1">
      <alignment horizontal="center" vertical="top"/>
    </xf>
    <xf numFmtId="9" fontId="4" fillId="7" borderId="2" xfId="3" applyNumberFormat="1" applyFont="1" applyFill="1" applyBorder="1" applyAlignment="1" applyProtection="1">
      <alignment horizontal="center" vertical="top"/>
    </xf>
    <xf numFmtId="0" fontId="3" fillId="4" borderId="54" xfId="2" applyFont="1" applyFill="1" applyBorder="1" applyAlignment="1">
      <alignment horizontal="center" vertical="top"/>
    </xf>
    <xf numFmtId="0" fontId="3" fillId="2" borderId="22" xfId="2" applyFont="1" applyFill="1" applyBorder="1" applyAlignment="1">
      <alignment vertical="top"/>
    </xf>
    <xf numFmtId="9" fontId="3" fillId="3" borderId="23" xfId="2" applyNumberFormat="1" applyFont="1" applyFill="1" applyBorder="1" applyAlignment="1" applyProtection="1">
      <alignment horizontal="center" vertical="top"/>
      <protection locked="0"/>
    </xf>
    <xf numFmtId="9" fontId="3" fillId="3" borderId="53" xfId="2" applyNumberFormat="1" applyFont="1" applyFill="1" applyBorder="1" applyAlignment="1" applyProtection="1">
      <alignment horizontal="center" vertical="top"/>
      <protection locked="0"/>
    </xf>
    <xf numFmtId="9" fontId="3" fillId="3" borderId="2" xfId="2" applyNumberFormat="1" applyFont="1" applyFill="1" applyBorder="1" applyAlignment="1" applyProtection="1">
      <alignment horizontal="center" vertical="top"/>
      <protection locked="0"/>
    </xf>
    <xf numFmtId="9" fontId="3" fillId="3" borderId="9" xfId="2" applyNumberFormat="1" applyFont="1" applyFill="1" applyBorder="1" applyAlignment="1" applyProtection="1">
      <alignment horizontal="center" vertical="top"/>
      <protection locked="0"/>
    </xf>
    <xf numFmtId="9" fontId="3" fillId="3" borderId="22" xfId="2" applyNumberFormat="1" applyFont="1" applyFill="1" applyBorder="1" applyAlignment="1" applyProtection="1">
      <alignment horizontal="center" vertical="top"/>
      <protection locked="0"/>
    </xf>
    <xf numFmtId="9" fontId="3" fillId="3" borderId="5" xfId="2" applyNumberFormat="1" applyFont="1" applyFill="1" applyBorder="1" applyAlignment="1" applyProtection="1">
      <alignment horizontal="center" vertical="top"/>
      <protection locked="0"/>
    </xf>
    <xf numFmtId="9" fontId="4" fillId="6" borderId="9" xfId="2" applyNumberFormat="1" applyFont="1" applyFill="1" applyBorder="1" applyAlignment="1">
      <alignment horizontal="center" vertical="top"/>
    </xf>
    <xf numFmtId="0" fontId="8" fillId="4" borderId="2" xfId="5" applyFont="1" applyFill="1" applyBorder="1" applyAlignment="1">
      <alignment vertical="top"/>
    </xf>
    <xf numFmtId="1" fontId="4" fillId="6" borderId="3" xfId="3" applyNumberFormat="1" applyFont="1" applyFill="1" applyBorder="1" applyAlignment="1" applyProtection="1">
      <alignment horizontal="center" vertical="center"/>
    </xf>
    <xf numFmtId="1" fontId="3" fillId="3" borderId="14" xfId="3" applyNumberFormat="1" applyFont="1" applyFill="1" applyBorder="1" applyAlignment="1" applyProtection="1">
      <alignment horizontal="center" vertical="center"/>
      <protection locked="0"/>
    </xf>
    <xf numFmtId="1" fontId="3" fillId="3" borderId="63" xfId="3" applyNumberFormat="1" applyFont="1" applyFill="1" applyBorder="1" applyAlignment="1" applyProtection="1">
      <alignment horizontal="center" vertical="center"/>
      <protection locked="0"/>
    </xf>
    <xf numFmtId="0" fontId="3" fillId="4" borderId="43" xfId="2" applyFont="1" applyFill="1" applyBorder="1" applyAlignment="1">
      <alignment vertical="top"/>
    </xf>
    <xf numFmtId="2" fontId="3" fillId="3" borderId="44" xfId="3" applyNumberFormat="1" applyFont="1" applyFill="1" applyBorder="1" applyAlignment="1" applyProtection="1">
      <alignment horizontal="center" vertical="top"/>
      <protection locked="0"/>
    </xf>
    <xf numFmtId="0" fontId="7" fillId="4" borderId="0" xfId="5" applyFont="1" applyFill="1" applyAlignment="1">
      <alignment vertical="top" wrapText="1"/>
    </xf>
    <xf numFmtId="9" fontId="8" fillId="3" borderId="11" xfId="5" applyNumberFormat="1" applyFont="1" applyFill="1" applyBorder="1" applyAlignment="1" applyProtection="1">
      <alignment horizontal="center" vertical="top"/>
      <protection locked="0"/>
    </xf>
    <xf numFmtId="9" fontId="8" fillId="3" borderId="21" xfId="5" applyNumberFormat="1" applyFont="1" applyFill="1" applyBorder="1" applyAlignment="1" applyProtection="1">
      <alignment horizontal="center" vertical="top"/>
      <protection locked="0"/>
    </xf>
    <xf numFmtId="0" fontId="7" fillId="4" borderId="0" xfId="5" applyFont="1" applyFill="1" applyAlignment="1">
      <alignment horizontal="center" vertical="top" wrapText="1"/>
    </xf>
    <xf numFmtId="165" fontId="7" fillId="4" borderId="17" xfId="5" applyNumberFormat="1" applyFont="1" applyFill="1" applyBorder="1" applyAlignment="1">
      <alignment horizontal="center" vertical="top" wrapText="1"/>
    </xf>
    <xf numFmtId="9" fontId="8" fillId="5" borderId="1" xfId="5" applyNumberFormat="1" applyFont="1" applyFill="1" applyBorder="1" applyAlignment="1">
      <alignment horizontal="center" vertical="top"/>
    </xf>
    <xf numFmtId="9" fontId="8" fillId="3" borderId="10" xfId="5" applyNumberFormat="1" applyFont="1" applyFill="1" applyBorder="1" applyAlignment="1" applyProtection="1">
      <alignment horizontal="center" vertical="top"/>
      <protection locked="0"/>
    </xf>
    <xf numFmtId="165" fontId="8" fillId="8" borderId="10" xfId="5" applyNumberFormat="1" applyFont="1" applyFill="1" applyBorder="1" applyAlignment="1">
      <alignment horizontal="center" vertical="top"/>
    </xf>
    <xf numFmtId="0" fontId="27" fillId="4" borderId="47" xfId="5" applyFont="1" applyFill="1" applyBorder="1" applyAlignment="1">
      <alignment vertical="top"/>
    </xf>
    <xf numFmtId="0" fontId="38" fillId="4" borderId="0" xfId="5" applyFont="1" applyFill="1" applyAlignment="1">
      <alignment horizontal="center" vertical="top" wrapText="1"/>
    </xf>
    <xf numFmtId="165" fontId="8" fillId="3" borderId="13" xfId="5" applyNumberFormat="1" applyFont="1" applyFill="1" applyBorder="1" applyAlignment="1" applyProtection="1">
      <alignment horizontal="right" vertical="top"/>
      <protection locked="0"/>
    </xf>
    <xf numFmtId="165" fontId="8" fillId="3" borderId="15" xfId="5" applyNumberFormat="1" applyFont="1" applyFill="1" applyBorder="1" applyAlignment="1" applyProtection="1">
      <alignment horizontal="right" vertical="top"/>
      <protection locked="0"/>
    </xf>
    <xf numFmtId="165" fontId="8" fillId="3" borderId="12" xfId="5" applyNumberFormat="1" applyFont="1" applyFill="1" applyBorder="1" applyAlignment="1" applyProtection="1">
      <alignment horizontal="right" vertical="top"/>
      <protection locked="0"/>
    </xf>
    <xf numFmtId="165" fontId="8" fillId="8" borderId="12" xfId="5" applyNumberFormat="1" applyFont="1" applyFill="1" applyBorder="1" applyAlignment="1">
      <alignment horizontal="right" vertical="top"/>
    </xf>
    <xf numFmtId="0" fontId="7" fillId="4" borderId="0" xfId="5" applyFont="1" applyFill="1" applyAlignment="1">
      <alignment horizontal="left" vertical="top" wrapText="1"/>
    </xf>
    <xf numFmtId="165" fontId="7" fillId="4" borderId="16" xfId="5" applyNumberFormat="1" applyFont="1" applyFill="1" applyBorder="1" applyAlignment="1">
      <alignment horizontal="center" vertical="top" wrapText="1"/>
    </xf>
    <xf numFmtId="9" fontId="8" fillId="3" borderId="9" xfId="5" applyNumberFormat="1" applyFont="1" applyFill="1" applyBorder="1" applyAlignment="1" applyProtection="1">
      <alignment horizontal="center" vertical="top"/>
      <protection locked="0"/>
    </xf>
    <xf numFmtId="9" fontId="8" fillId="3" borderId="5" xfId="5" applyNumberFormat="1" applyFont="1" applyFill="1" applyBorder="1" applyAlignment="1" applyProtection="1">
      <alignment horizontal="center" vertical="top"/>
      <protection locked="0"/>
    </xf>
    <xf numFmtId="9" fontId="8" fillId="3" borderId="2" xfId="5" applyNumberFormat="1" applyFont="1" applyFill="1" applyBorder="1" applyAlignment="1" applyProtection="1">
      <alignment horizontal="center" vertical="top"/>
      <protection locked="0"/>
    </xf>
    <xf numFmtId="165" fontId="8" fillId="8" borderId="2" xfId="5" applyNumberFormat="1" applyFont="1" applyFill="1" applyBorder="1" applyAlignment="1">
      <alignment horizontal="center" vertical="top"/>
    </xf>
    <xf numFmtId="0" fontId="38" fillId="4" borderId="17" xfId="5" applyFont="1" applyFill="1" applyBorder="1" applyAlignment="1">
      <alignment vertical="top"/>
    </xf>
    <xf numFmtId="9" fontId="3" fillId="3" borderId="46" xfId="3" applyNumberFormat="1" applyFont="1" applyFill="1" applyBorder="1" applyAlignment="1" applyProtection="1">
      <alignment horizontal="center" vertical="top"/>
      <protection locked="0"/>
    </xf>
    <xf numFmtId="0" fontId="15" fillId="0" borderId="0" xfId="2" applyFont="1" applyAlignment="1">
      <alignment horizontal="center"/>
    </xf>
    <xf numFmtId="0" fontId="39" fillId="4" borderId="0" xfId="0" applyFont="1" applyFill="1"/>
    <xf numFmtId="0" fontId="40" fillId="4" borderId="0" xfId="2" applyFont="1" applyFill="1" applyAlignment="1">
      <alignment horizontal="center"/>
    </xf>
    <xf numFmtId="0" fontId="41" fillId="4" borderId="0" xfId="2" applyFont="1" applyFill="1" applyAlignment="1">
      <alignment horizontal="center"/>
    </xf>
    <xf numFmtId="0" fontId="10" fillId="4" borderId="70" xfId="2" applyFont="1" applyFill="1" applyBorder="1"/>
    <xf numFmtId="0" fontId="17" fillId="4" borderId="71" xfId="2" applyFont="1" applyFill="1" applyBorder="1" applyAlignment="1">
      <alignment horizontal="center"/>
    </xf>
    <xf numFmtId="0" fontId="10" fillId="4" borderId="72" xfId="2" applyFont="1" applyFill="1" applyBorder="1" applyAlignment="1">
      <alignment horizontal="center"/>
    </xf>
    <xf numFmtId="0" fontId="43" fillId="0" borderId="0" xfId="2" applyFont="1" applyAlignment="1">
      <alignment horizontal="center"/>
    </xf>
    <xf numFmtId="37" fontId="34" fillId="4" borderId="0" xfId="3" applyNumberFormat="1" applyFont="1" applyFill="1" applyBorder="1" applyAlignment="1" applyProtection="1">
      <alignment horizontal="center" vertical="top" wrapText="1"/>
    </xf>
    <xf numFmtId="0" fontId="45" fillId="4" borderId="0" xfId="0" applyFont="1" applyFill="1"/>
    <xf numFmtId="39" fontId="35" fillId="4" borderId="0" xfId="3" applyNumberFormat="1" applyFont="1" applyFill="1" applyBorder="1" applyAlignment="1" applyProtection="1">
      <alignment horizontal="center" vertical="top"/>
    </xf>
    <xf numFmtId="1" fontId="4" fillId="6" borderId="12" xfId="3" applyNumberFormat="1" applyFont="1" applyFill="1" applyBorder="1" applyAlignment="1" applyProtection="1">
      <alignment horizontal="center" vertical="top"/>
    </xf>
    <xf numFmtId="1" fontId="3" fillId="3" borderId="2" xfId="3" applyNumberFormat="1" applyFont="1" applyFill="1" applyBorder="1" applyAlignment="1" applyProtection="1">
      <alignment horizontal="center" vertical="top"/>
      <protection locked="0"/>
    </xf>
    <xf numFmtId="1" fontId="34" fillId="4" borderId="0" xfId="3" applyNumberFormat="1" applyFont="1" applyFill="1" applyBorder="1" applyAlignment="1" applyProtection="1">
      <alignment horizontal="center" vertical="top"/>
    </xf>
    <xf numFmtId="4" fontId="4" fillId="6" borderId="12" xfId="1" applyNumberFormat="1" applyFont="1" applyFill="1" applyBorder="1" applyAlignment="1" applyProtection="1">
      <alignment horizontal="center" vertical="top"/>
    </xf>
    <xf numFmtId="4" fontId="3" fillId="9" borderId="2" xfId="3" applyNumberFormat="1" applyFont="1" applyFill="1" applyBorder="1" applyAlignment="1" applyProtection="1">
      <alignment horizontal="center" vertical="top"/>
    </xf>
    <xf numFmtId="4" fontId="34" fillId="4" borderId="0" xfId="3" applyNumberFormat="1" applyFont="1" applyFill="1" applyBorder="1" applyAlignment="1" applyProtection="1">
      <alignment horizontal="center" vertical="top"/>
    </xf>
    <xf numFmtId="9" fontId="4" fillId="6" borderId="13" xfId="1" applyFont="1" applyFill="1" applyBorder="1" applyAlignment="1" applyProtection="1">
      <alignment horizontal="center" vertical="top"/>
    </xf>
    <xf numFmtId="9" fontId="3" fillId="3" borderId="9" xfId="3" applyNumberFormat="1" applyFont="1" applyFill="1" applyBorder="1" applyAlignment="1" applyProtection="1">
      <alignment horizontal="center" vertical="top"/>
      <protection locked="0"/>
    </xf>
    <xf numFmtId="9" fontId="34" fillId="4" borderId="0" xfId="3" applyNumberFormat="1" applyFont="1" applyFill="1" applyBorder="1" applyAlignment="1" applyProtection="1">
      <alignment horizontal="center" vertical="top"/>
    </xf>
    <xf numFmtId="9" fontId="3" fillId="3" borderId="2" xfId="3" applyNumberFormat="1" applyFont="1" applyFill="1" applyBorder="1" applyAlignment="1" applyProtection="1">
      <alignment horizontal="center" vertical="top"/>
      <protection locked="0"/>
    </xf>
    <xf numFmtId="9" fontId="4" fillId="6" borderId="15" xfId="1" applyFont="1" applyFill="1" applyBorder="1" applyAlignment="1" applyProtection="1">
      <alignment horizontal="center" vertical="top"/>
    </xf>
    <xf numFmtId="9" fontId="3" fillId="3" borderId="5" xfId="3" applyNumberFormat="1" applyFont="1" applyFill="1" applyBorder="1" applyAlignment="1" applyProtection="1">
      <alignment horizontal="center" vertical="top"/>
      <protection locked="0"/>
    </xf>
    <xf numFmtId="39" fontId="6" fillId="4" borderId="11" xfId="3" applyNumberFormat="1" applyFont="1" applyFill="1" applyBorder="1" applyAlignment="1" applyProtection="1">
      <alignment vertical="top"/>
    </xf>
    <xf numFmtId="39" fontId="3" fillId="4" borderId="11" xfId="3" applyNumberFormat="1" applyFont="1" applyFill="1" applyBorder="1" applyAlignment="1" applyProtection="1">
      <alignment horizontal="center" vertical="top"/>
    </xf>
    <xf numFmtId="3" fontId="34" fillId="4" borderId="0" xfId="1" applyNumberFormat="1" applyFont="1" applyFill="1" applyBorder="1" applyAlignment="1" applyProtection="1">
      <alignment horizontal="center" vertical="top"/>
    </xf>
    <xf numFmtId="2" fontId="3" fillId="3" borderId="2" xfId="25" applyNumberFormat="1" applyFont="1" applyFill="1" applyBorder="1" applyAlignment="1" applyProtection="1">
      <alignment horizontal="center" vertical="top"/>
      <protection locked="0"/>
    </xf>
    <xf numFmtId="2" fontId="34" fillId="4" borderId="0" xfId="3" applyNumberFormat="1" applyFont="1" applyFill="1" applyBorder="1" applyAlignment="1" applyProtection="1">
      <alignment horizontal="center" vertical="top"/>
    </xf>
    <xf numFmtId="2" fontId="3" fillId="3" borderId="11" xfId="3" applyNumberFormat="1" applyFont="1" applyFill="1" applyBorder="1" applyAlignment="1" applyProtection="1">
      <alignment horizontal="center" vertical="top"/>
      <protection locked="0"/>
    </xf>
    <xf numFmtId="2" fontId="3" fillId="2" borderId="2" xfId="3" applyNumberFormat="1" applyFont="1" applyFill="1" applyBorder="1" applyAlignment="1" applyProtection="1">
      <alignment horizontal="center" vertical="top"/>
    </xf>
    <xf numFmtId="1" fontId="3" fillId="3" borderId="2" xfId="25" applyNumberFormat="1" applyFont="1" applyFill="1" applyBorder="1" applyAlignment="1" applyProtection="1">
      <alignment horizontal="center" vertical="top"/>
      <protection locked="0"/>
    </xf>
    <xf numFmtId="3" fontId="34" fillId="4" borderId="0" xfId="3" applyNumberFormat="1" applyFont="1" applyFill="1" applyBorder="1" applyAlignment="1" applyProtection="1">
      <alignment horizontal="center" vertical="top"/>
    </xf>
    <xf numFmtId="1" fontId="3" fillId="3" borderId="5" xfId="25" applyNumberFormat="1" applyFont="1" applyFill="1" applyBorder="1" applyAlignment="1" applyProtection="1">
      <alignment horizontal="center" vertical="top"/>
      <protection locked="0"/>
    </xf>
    <xf numFmtId="39" fontId="34" fillId="4" borderId="0" xfId="3" applyNumberFormat="1" applyFont="1" applyFill="1" applyBorder="1" applyAlignment="1" applyProtection="1">
      <alignment horizontal="center" vertical="top"/>
    </xf>
    <xf numFmtId="0" fontId="4" fillId="4" borderId="0" xfId="0" applyFont="1" applyFill="1" applyAlignment="1">
      <alignment vertical="top"/>
    </xf>
    <xf numFmtId="0" fontId="3" fillId="4" borderId="0" xfId="0" applyFont="1" applyFill="1" applyAlignment="1">
      <alignment horizontal="center" vertical="top"/>
    </xf>
    <xf numFmtId="37" fontId="34" fillId="4" borderId="0" xfId="3" applyNumberFormat="1" applyFont="1" applyFill="1" applyBorder="1" applyAlignment="1" applyProtection="1">
      <alignment horizontal="center" vertical="top"/>
    </xf>
    <xf numFmtId="1" fontId="4" fillId="6" borderId="20" xfId="3" applyNumberFormat="1" applyFont="1" applyFill="1" applyBorder="1" applyAlignment="1" applyProtection="1">
      <alignment horizontal="center" vertical="top"/>
    </xf>
    <xf numFmtId="0" fontId="6" fillId="4" borderId="7" xfId="0" applyFont="1" applyFill="1" applyBorder="1" applyAlignment="1">
      <alignment horizontal="left" vertical="top" wrapText="1"/>
    </xf>
    <xf numFmtId="1" fontId="4" fillId="6" borderId="2" xfId="1" applyNumberFormat="1" applyFont="1" applyFill="1" applyBorder="1" applyAlignment="1" applyProtection="1">
      <alignment horizontal="center" vertical="top"/>
    </xf>
    <xf numFmtId="1" fontId="34" fillId="4" borderId="0" xfId="1" applyNumberFormat="1" applyFont="1" applyFill="1" applyBorder="1" applyAlignment="1" applyProtection="1">
      <alignment horizontal="center" vertical="top"/>
    </xf>
    <xf numFmtId="1" fontId="34" fillId="4" borderId="0" xfId="25" applyNumberFormat="1" applyFont="1" applyFill="1" applyBorder="1" applyAlignment="1" applyProtection="1">
      <alignment horizontal="center" vertical="top"/>
    </xf>
    <xf numFmtId="3" fontId="4" fillId="6" borderId="9" xfId="3" applyNumberFormat="1" applyFont="1" applyFill="1" applyBorder="1" applyAlignment="1" applyProtection="1">
      <alignment horizontal="center" vertical="top"/>
    </xf>
    <xf numFmtId="164" fontId="4" fillId="6" borderId="3" xfId="25" applyNumberFormat="1" applyFont="1" applyFill="1" applyBorder="1" applyAlignment="1" applyProtection="1">
      <alignment horizontal="center" vertical="top"/>
    </xf>
    <xf numFmtId="9" fontId="4" fillId="6" borderId="3" xfId="25" applyNumberFormat="1" applyFont="1" applyFill="1" applyBorder="1" applyAlignment="1" applyProtection="1">
      <alignment horizontal="center" vertical="top"/>
    </xf>
    <xf numFmtId="9" fontId="34" fillId="4" borderId="0" xfId="25" applyNumberFormat="1" applyFont="1" applyFill="1" applyBorder="1" applyAlignment="1" applyProtection="1">
      <alignment horizontal="center" vertical="top"/>
    </xf>
    <xf numFmtId="9" fontId="4" fillId="6" borderId="3" xfId="1" applyFont="1" applyFill="1" applyBorder="1" applyAlignment="1" applyProtection="1">
      <alignment horizontal="center" vertical="top"/>
    </xf>
    <xf numFmtId="0" fontId="3" fillId="4" borderId="0" xfId="0" applyFont="1" applyFill="1" applyAlignment="1">
      <alignment vertical="top"/>
    </xf>
    <xf numFmtId="0" fontId="4" fillId="4" borderId="0" xfId="0" applyFont="1" applyFill="1" applyAlignment="1">
      <alignment horizontal="center" vertical="top"/>
    </xf>
    <xf numFmtId="0" fontId="5" fillId="4" borderId="0" xfId="0" applyFont="1" applyFill="1" applyAlignment="1">
      <alignment horizontal="center" vertical="top"/>
    </xf>
    <xf numFmtId="0" fontId="27" fillId="4" borderId="16" xfId="0" applyFont="1" applyFill="1" applyBorder="1" applyAlignment="1">
      <alignment horizontal="center" vertical="top" wrapText="1"/>
    </xf>
    <xf numFmtId="0" fontId="34" fillId="4" borderId="16" xfId="2" applyFont="1" applyFill="1" applyBorder="1" applyAlignment="1">
      <alignment horizontal="center" vertical="top" wrapText="1"/>
    </xf>
    <xf numFmtId="0" fontId="34" fillId="4" borderId="16" xfId="0" applyFont="1" applyFill="1" applyBorder="1" applyAlignment="1">
      <alignment horizontal="center" vertical="top" wrapText="1"/>
    </xf>
    <xf numFmtId="0" fontId="22" fillId="4" borderId="0" xfId="0" applyFont="1" applyFill="1" applyAlignment="1">
      <alignment vertical="top"/>
    </xf>
    <xf numFmtId="1" fontId="4" fillId="6" borderId="9" xfId="0" applyNumberFormat="1" applyFont="1" applyFill="1" applyBorder="1" applyAlignment="1">
      <alignment horizontal="left" vertical="top"/>
    </xf>
    <xf numFmtId="169" fontId="4" fillId="6" borderId="9" xfId="0" applyNumberFormat="1" applyFont="1" applyFill="1" applyBorder="1" applyAlignment="1">
      <alignment horizontal="center" vertical="top"/>
    </xf>
    <xf numFmtId="49" fontId="4" fillId="6" borderId="9" xfId="2" applyNumberFormat="1" applyFont="1" applyFill="1" applyBorder="1" applyAlignment="1">
      <alignment horizontal="center" vertical="top"/>
    </xf>
    <xf numFmtId="49" fontId="4" fillId="6" borderId="9" xfId="0" applyNumberFormat="1" applyFont="1" applyFill="1" applyBorder="1" applyAlignment="1">
      <alignment horizontal="center" vertical="top"/>
    </xf>
    <xf numFmtId="3" fontId="4" fillId="6" borderId="9" xfId="6" applyNumberFormat="1" applyFont="1" applyFill="1" applyBorder="1" applyAlignment="1" applyProtection="1">
      <alignment horizontal="center" vertical="top"/>
    </xf>
    <xf numFmtId="1" fontId="3" fillId="3" borderId="2" xfId="0" applyNumberFormat="1" applyFont="1" applyFill="1" applyBorder="1" applyAlignment="1" applyProtection="1">
      <alignment horizontal="left" vertical="top"/>
      <protection locked="0"/>
    </xf>
    <xf numFmtId="170" fontId="3" fillId="3" borderId="2" xfId="0" applyNumberFormat="1" applyFont="1" applyFill="1" applyBorder="1" applyAlignment="1" applyProtection="1">
      <alignment horizontal="center" vertical="top"/>
      <protection locked="0"/>
    </xf>
    <xf numFmtId="49" fontId="3" fillId="3" borderId="2" xfId="2" applyNumberFormat="1" applyFont="1" applyFill="1" applyBorder="1" applyAlignment="1" applyProtection="1">
      <alignment horizontal="center" vertical="top"/>
      <protection locked="0"/>
    </xf>
    <xf numFmtId="49" fontId="3" fillId="3" borderId="2" xfId="0" applyNumberFormat="1" applyFont="1" applyFill="1" applyBorder="1" applyAlignment="1" applyProtection="1">
      <alignment horizontal="center" vertical="top"/>
      <protection locked="0"/>
    </xf>
    <xf numFmtId="1" fontId="3" fillId="3" borderId="5" xfId="0" applyNumberFormat="1" applyFont="1" applyFill="1" applyBorder="1" applyAlignment="1" applyProtection="1">
      <alignment horizontal="left" vertical="top"/>
      <protection locked="0"/>
    </xf>
    <xf numFmtId="170" fontId="3" fillId="3" borderId="5" xfId="0" applyNumberFormat="1" applyFont="1" applyFill="1" applyBorder="1" applyAlignment="1" applyProtection="1">
      <alignment horizontal="center" vertical="top"/>
      <protection locked="0"/>
    </xf>
    <xf numFmtId="49" fontId="3" fillId="3" borderId="5" xfId="2" applyNumberFormat="1" applyFont="1" applyFill="1" applyBorder="1" applyAlignment="1" applyProtection="1">
      <alignment horizontal="center" vertical="top"/>
      <protection locked="0"/>
    </xf>
    <xf numFmtId="49" fontId="3" fillId="3" borderId="5" xfId="0" applyNumberFormat="1" applyFont="1" applyFill="1" applyBorder="1" applyAlignment="1" applyProtection="1">
      <alignment horizontal="center" vertical="top"/>
      <protection locked="0"/>
    </xf>
    <xf numFmtId="1" fontId="3" fillId="3" borderId="22" xfId="0" applyNumberFormat="1" applyFont="1" applyFill="1" applyBorder="1" applyAlignment="1" applyProtection="1">
      <alignment horizontal="left" vertical="top"/>
      <protection locked="0"/>
    </xf>
    <xf numFmtId="170" fontId="3" fillId="3" borderId="22" xfId="0" applyNumberFormat="1" applyFont="1" applyFill="1" applyBorder="1" applyAlignment="1" applyProtection="1">
      <alignment horizontal="center" vertical="top"/>
      <protection locked="0"/>
    </xf>
    <xf numFmtId="49" fontId="3" fillId="3" borderId="22" xfId="2" applyNumberFormat="1" applyFont="1" applyFill="1" applyBorder="1" applyAlignment="1" applyProtection="1">
      <alignment horizontal="center" vertical="top"/>
      <protection locked="0"/>
    </xf>
    <xf numFmtId="0" fontId="3" fillId="3" borderId="22" xfId="2" applyFont="1" applyFill="1" applyBorder="1" applyAlignment="1" applyProtection="1">
      <alignment horizontal="center" vertical="top"/>
      <protection locked="0"/>
    </xf>
    <xf numFmtId="49" fontId="3" fillId="3" borderId="22" xfId="0" applyNumberFormat="1" applyFont="1" applyFill="1" applyBorder="1" applyAlignment="1" applyProtection="1">
      <alignment horizontal="center" vertical="top"/>
      <protection locked="0"/>
    </xf>
    <xf numFmtId="0" fontId="34" fillId="4" borderId="15" xfId="2" applyFont="1" applyFill="1" applyBorder="1" applyAlignment="1">
      <alignment horizontal="center" vertical="top"/>
    </xf>
    <xf numFmtId="0" fontId="34" fillId="4" borderId="37" xfId="2" applyFont="1" applyFill="1" applyBorder="1" applyAlignment="1">
      <alignment horizontal="center" vertical="top"/>
    </xf>
    <xf numFmtId="0" fontId="34" fillId="4" borderId="42" xfId="2" applyFont="1" applyFill="1" applyBorder="1" applyAlignment="1">
      <alignment horizontal="center" vertical="top"/>
    </xf>
    <xf numFmtId="0" fontId="34" fillId="4" borderId="45" xfId="2" applyFont="1" applyFill="1" applyBorder="1" applyAlignment="1">
      <alignment horizontal="center" vertical="top"/>
    </xf>
    <xf numFmtId="0" fontId="34" fillId="4" borderId="12" xfId="2" applyFont="1" applyFill="1" applyBorder="1" applyAlignment="1">
      <alignment horizontal="center" vertical="center"/>
    </xf>
    <xf numFmtId="0" fontId="34" fillId="4" borderId="15" xfId="2" applyFont="1" applyFill="1" applyBorder="1" applyAlignment="1">
      <alignment horizontal="center" vertical="center"/>
    </xf>
    <xf numFmtId="0" fontId="6" fillId="4" borderId="37" xfId="2" applyFont="1" applyFill="1" applyBorder="1" applyAlignment="1">
      <alignment vertical="top"/>
    </xf>
    <xf numFmtId="0" fontId="34" fillId="4" borderId="12" xfId="2" applyFont="1" applyFill="1" applyBorder="1" applyAlignment="1">
      <alignment horizontal="center" vertical="top"/>
    </xf>
    <xf numFmtId="0" fontId="4" fillId="4" borderId="49" xfId="2" applyFont="1" applyFill="1" applyBorder="1" applyAlignment="1">
      <alignment horizontal="left" vertical="top" wrapText="1"/>
    </xf>
    <xf numFmtId="0" fontId="6" fillId="4" borderId="0" xfId="2" applyFont="1" applyFill="1" applyAlignment="1">
      <alignment horizontal="left" vertical="top" wrapText="1"/>
    </xf>
    <xf numFmtId="4" fontId="4" fillId="6" borderId="9" xfId="1" applyNumberFormat="1" applyFont="1" applyFill="1" applyBorder="1" applyAlignment="1" applyProtection="1">
      <alignment horizontal="center" vertical="top"/>
    </xf>
    <xf numFmtId="4" fontId="3" fillId="3" borderId="37" xfId="1" applyNumberFormat="1" applyFont="1" applyFill="1" applyBorder="1" applyAlignment="1" applyProtection="1">
      <alignment horizontal="center" vertical="top"/>
      <protection locked="0"/>
    </xf>
    <xf numFmtId="1" fontId="3" fillId="3" borderId="44" xfId="3" applyNumberFormat="1" applyFont="1" applyFill="1" applyBorder="1" applyAlignment="1" applyProtection="1">
      <alignment horizontal="center" vertical="top"/>
      <protection locked="0"/>
    </xf>
    <xf numFmtId="0" fontId="34" fillId="4" borderId="0" xfId="5" applyFont="1" applyFill="1" applyAlignment="1">
      <alignment vertical="top"/>
    </xf>
    <xf numFmtId="0" fontId="46" fillId="4" borderId="0" xfId="5" applyFont="1" applyFill="1" applyAlignment="1">
      <alignment vertical="top"/>
    </xf>
    <xf numFmtId="0" fontId="46" fillId="4" borderId="0" xfId="2" applyFont="1" applyFill="1" applyAlignment="1">
      <alignment vertical="top"/>
    </xf>
    <xf numFmtId="9" fontId="8" fillId="0" borderId="0" xfId="5" applyNumberFormat="1" applyFont="1" applyAlignment="1">
      <alignment vertical="top"/>
    </xf>
    <xf numFmtId="0" fontId="8" fillId="3" borderId="3" xfId="5" applyFont="1" applyFill="1" applyBorder="1" applyAlignment="1" applyProtection="1">
      <alignment vertical="top"/>
      <protection locked="0"/>
    </xf>
    <xf numFmtId="3" fontId="8" fillId="3" borderId="3" xfId="5" applyNumberFormat="1" applyFont="1" applyFill="1" applyBorder="1" applyAlignment="1" applyProtection="1">
      <alignment horizontal="center" vertical="top"/>
      <protection locked="0"/>
    </xf>
    <xf numFmtId="9" fontId="8" fillId="3" borderId="30" xfId="5" applyNumberFormat="1" applyFont="1" applyFill="1" applyBorder="1" applyAlignment="1" applyProtection="1">
      <alignment horizontal="center" vertical="top"/>
      <protection locked="0"/>
    </xf>
    <xf numFmtId="9" fontId="8" fillId="3" borderId="69" xfId="5" applyNumberFormat="1" applyFont="1" applyFill="1" applyBorder="1" applyAlignment="1" applyProtection="1">
      <alignment horizontal="center" vertical="top"/>
      <protection locked="0"/>
    </xf>
    <xf numFmtId="0" fontId="6" fillId="0" borderId="7" xfId="0" applyFont="1" applyBorder="1" applyAlignment="1">
      <alignment horizontal="left" vertical="top" wrapText="1"/>
    </xf>
    <xf numFmtId="0" fontId="3" fillId="0" borderId="0" xfId="0" applyFont="1" applyAlignment="1">
      <alignment vertical="top"/>
    </xf>
    <xf numFmtId="0" fontId="3" fillId="0" borderId="39" xfId="0" applyFont="1" applyBorder="1" applyAlignment="1">
      <alignment horizontal="center" vertical="top"/>
    </xf>
    <xf numFmtId="0" fontId="3" fillId="0" borderId="32" xfId="0" applyFont="1" applyBorder="1" applyAlignment="1">
      <alignment horizontal="center" vertical="top"/>
    </xf>
    <xf numFmtId="39" fontId="3" fillId="0" borderId="5" xfId="3" applyNumberFormat="1" applyFont="1" applyFill="1" applyBorder="1" applyAlignment="1" applyProtection="1">
      <alignment horizontal="left" vertical="top"/>
    </xf>
    <xf numFmtId="39" fontId="3" fillId="0" borderId="2" xfId="3" applyNumberFormat="1" applyFont="1" applyFill="1" applyBorder="1" applyAlignment="1" applyProtection="1">
      <alignment horizontal="left" vertical="top" indent="2"/>
    </xf>
    <xf numFmtId="39" fontId="3" fillId="0" borderId="5" xfId="3" applyNumberFormat="1" applyFont="1" applyFill="1" applyBorder="1" applyAlignment="1" applyProtection="1">
      <alignment vertical="top"/>
    </xf>
    <xf numFmtId="3" fontId="3" fillId="2" borderId="25" xfId="3" applyNumberFormat="1" applyFont="1" applyFill="1" applyBorder="1" applyAlignment="1" applyProtection="1">
      <alignment horizontal="center" vertical="top"/>
    </xf>
    <xf numFmtId="3" fontId="4" fillId="7" borderId="5" xfId="3" applyNumberFormat="1" applyFont="1" applyFill="1" applyBorder="1" applyAlignment="1" applyProtection="1">
      <alignment horizontal="center" vertical="top"/>
    </xf>
    <xf numFmtId="0" fontId="3" fillId="0" borderId="40" xfId="0" applyFont="1" applyBorder="1" applyAlignment="1">
      <alignment horizontal="center" vertical="top"/>
    </xf>
    <xf numFmtId="39" fontId="4" fillId="0" borderId="7" xfId="3" applyNumberFormat="1" applyFont="1" applyFill="1" applyBorder="1" applyAlignment="1" applyProtection="1">
      <alignment horizontal="center" vertical="top"/>
    </xf>
    <xf numFmtId="39" fontId="3" fillId="0" borderId="1" xfId="3" applyNumberFormat="1" applyFont="1" applyFill="1" applyBorder="1" applyAlignment="1" applyProtection="1">
      <alignment vertical="top"/>
    </xf>
    <xf numFmtId="1" fontId="4" fillId="7" borderId="3" xfId="3" applyNumberFormat="1" applyFont="1" applyFill="1" applyBorder="1" applyAlignment="1" applyProtection="1">
      <alignment horizontal="center" vertical="top"/>
    </xf>
    <xf numFmtId="3" fontId="3" fillId="3" borderId="25" xfId="3" applyNumberFormat="1" applyFont="1" applyFill="1" applyBorder="1" applyAlignment="1" applyProtection="1">
      <alignment horizontal="center" vertical="top"/>
      <protection locked="0"/>
    </xf>
    <xf numFmtId="3" fontId="3" fillId="3" borderId="26" xfId="3" applyNumberFormat="1" applyFont="1" applyFill="1" applyBorder="1" applyAlignment="1" applyProtection="1">
      <alignment horizontal="center" vertical="top"/>
      <protection locked="0"/>
    </xf>
    <xf numFmtId="0" fontId="3" fillId="0" borderId="52" xfId="0" applyFont="1" applyBorder="1" applyAlignment="1">
      <alignment horizontal="center" vertical="top"/>
    </xf>
    <xf numFmtId="1" fontId="3" fillId="0" borderId="45" xfId="3" applyNumberFormat="1" applyFont="1" applyFill="1" applyBorder="1" applyAlignment="1" applyProtection="1">
      <alignment horizontal="center" vertical="top"/>
    </xf>
    <xf numFmtId="0" fontId="3" fillId="0" borderId="52" xfId="0" applyFont="1" applyBorder="1" applyAlignment="1">
      <alignment horizontal="center" vertical="top" wrapText="1"/>
    </xf>
    <xf numFmtId="0" fontId="34" fillId="4" borderId="14" xfId="2" applyFont="1" applyFill="1" applyBorder="1" applyAlignment="1">
      <alignment horizontal="center" vertical="top"/>
    </xf>
    <xf numFmtId="2" fontId="3" fillId="3" borderId="25" xfId="3" applyNumberFormat="1" applyFont="1" applyFill="1" applyBorder="1" applyAlignment="1" applyProtection="1">
      <alignment horizontal="center" vertical="top"/>
      <protection locked="0"/>
    </xf>
    <xf numFmtId="0" fontId="46" fillId="0" borderId="0" xfId="2" applyFont="1" applyAlignment="1">
      <alignment vertical="top" wrapText="1"/>
    </xf>
    <xf numFmtId="0" fontId="8" fillId="0" borderId="52" xfId="5" applyFont="1" applyBorder="1" applyAlignment="1">
      <alignment horizontal="center" vertical="center"/>
    </xf>
    <xf numFmtId="0" fontId="4" fillId="4" borderId="61" xfId="2" applyFont="1" applyFill="1" applyBorder="1" applyAlignment="1">
      <alignment vertical="top" wrapText="1"/>
    </xf>
    <xf numFmtId="0" fontId="8" fillId="4" borderId="12" xfId="5" applyFont="1" applyFill="1" applyBorder="1" applyAlignment="1">
      <alignment horizontal="left" vertical="top"/>
    </xf>
    <xf numFmtId="0" fontId="8" fillId="4" borderId="1" xfId="5" applyFont="1" applyFill="1" applyBorder="1" applyAlignment="1">
      <alignment horizontal="left" vertical="top"/>
    </xf>
    <xf numFmtId="37" fontId="35" fillId="4" borderId="0" xfId="3" applyNumberFormat="1" applyFont="1" applyFill="1" applyBorder="1" applyAlignment="1" applyProtection="1">
      <alignment horizontal="center" vertical="top" wrapText="1"/>
    </xf>
    <xf numFmtId="165" fontId="7" fillId="4" borderId="7" xfId="5" applyNumberFormat="1" applyFont="1" applyFill="1" applyBorder="1" applyAlignment="1">
      <alignment horizontal="center" vertical="top" wrapText="1"/>
    </xf>
    <xf numFmtId="165" fontId="7" fillId="4" borderId="45" xfId="5" applyNumberFormat="1" applyFont="1" applyFill="1" applyBorder="1" applyAlignment="1">
      <alignment horizontal="center" vertical="top" wrapText="1"/>
    </xf>
    <xf numFmtId="0" fontId="8" fillId="0" borderId="2" xfId="5" applyFont="1" applyBorder="1" applyAlignment="1">
      <alignment horizontal="left" vertical="center"/>
    </xf>
    <xf numFmtId="0" fontId="8" fillId="3" borderId="10" xfId="5" applyFont="1" applyFill="1" applyBorder="1" applyAlignment="1" applyProtection="1">
      <alignment horizontal="left" vertical="center"/>
      <protection locked="0"/>
    </xf>
    <xf numFmtId="0" fontId="8" fillId="3" borderId="2" xfId="5" applyFont="1" applyFill="1" applyBorder="1" applyAlignment="1" applyProtection="1">
      <alignment horizontal="left" vertical="center"/>
      <protection locked="0"/>
    </xf>
    <xf numFmtId="0" fontId="8" fillId="3" borderId="25" xfId="5" applyFont="1" applyFill="1" applyBorder="1" applyAlignment="1" applyProtection="1">
      <alignment horizontal="left" vertical="center"/>
      <protection locked="0"/>
    </xf>
    <xf numFmtId="0" fontId="7" fillId="4" borderId="40" xfId="27" applyFont="1" applyFill="1" applyBorder="1" applyAlignment="1">
      <alignment vertical="center"/>
    </xf>
    <xf numFmtId="0" fontId="27" fillId="0" borderId="47" xfId="5" applyFont="1" applyBorder="1" applyAlignment="1">
      <alignment vertical="top"/>
    </xf>
    <xf numFmtId="0" fontId="34" fillId="0" borderId="47" xfId="27" applyFont="1" applyBorder="1" applyAlignment="1">
      <alignment vertical="center" wrapText="1"/>
    </xf>
    <xf numFmtId="0" fontId="3" fillId="0" borderId="0" xfId="27" applyFont="1" applyAlignment="1">
      <alignment vertical="center" wrapText="1"/>
    </xf>
    <xf numFmtId="0" fontId="4" fillId="4" borderId="58" xfId="2" applyFont="1" applyFill="1" applyBorder="1" applyAlignment="1">
      <alignment vertical="top" wrapText="1"/>
    </xf>
    <xf numFmtId="9" fontId="4" fillId="0" borderId="55" xfId="2" applyNumberFormat="1" applyFont="1" applyBorder="1" applyAlignment="1">
      <alignment textRotation="90" wrapText="1"/>
    </xf>
    <xf numFmtId="9" fontId="4" fillId="0" borderId="61" xfId="2" applyNumberFormat="1" applyFont="1" applyBorder="1" applyAlignment="1">
      <alignment horizontal="center" textRotation="90" wrapText="1"/>
    </xf>
    <xf numFmtId="9" fontId="4" fillId="0" borderId="60" xfId="2" applyNumberFormat="1" applyFont="1" applyBorder="1" applyAlignment="1">
      <alignment horizontal="center" textRotation="90" wrapText="1"/>
    </xf>
    <xf numFmtId="0" fontId="27" fillId="4" borderId="0" xfId="2" applyFont="1" applyFill="1" applyAlignment="1">
      <alignment vertical="center"/>
    </xf>
    <xf numFmtId="0" fontId="34" fillId="4" borderId="0" xfId="2" applyFont="1" applyFill="1" applyAlignment="1">
      <alignment vertical="center"/>
    </xf>
    <xf numFmtId="0" fontId="46" fillId="4" borderId="0" xfId="2" applyFont="1" applyFill="1" applyAlignment="1">
      <alignment vertical="center"/>
    </xf>
    <xf numFmtId="0" fontId="3" fillId="4" borderId="2" xfId="0" applyFont="1" applyFill="1" applyBorder="1" applyAlignment="1">
      <alignment vertical="center" wrapText="1"/>
    </xf>
    <xf numFmtId="0" fontId="3" fillId="4" borderId="3" xfId="0" applyFont="1" applyFill="1" applyBorder="1" applyAlignment="1">
      <alignment horizontal="left" vertical="center" wrapText="1" indent="1"/>
    </xf>
    <xf numFmtId="0" fontId="3" fillId="4" borderId="3" xfId="0" applyFont="1" applyFill="1" applyBorder="1" applyAlignment="1">
      <alignment horizontal="left" vertical="center" indent="1"/>
    </xf>
    <xf numFmtId="0" fontId="3" fillId="4" borderId="2" xfId="0" applyFont="1" applyFill="1" applyBorder="1" applyAlignment="1">
      <alignment horizontal="left" vertical="center" wrapText="1" indent="1"/>
    </xf>
    <xf numFmtId="0" fontId="3" fillId="4" borderId="32" xfId="0" applyFont="1" applyFill="1" applyBorder="1" applyAlignment="1">
      <alignment horizontal="center" vertical="top"/>
    </xf>
    <xf numFmtId="0" fontId="3" fillId="4" borderId="5" xfId="0" applyFont="1" applyFill="1" applyBorder="1" applyAlignment="1">
      <alignment horizontal="left" vertical="center" indent="2"/>
    </xf>
    <xf numFmtId="165" fontId="4" fillId="6" borderId="5" xfId="0" applyNumberFormat="1" applyFont="1" applyFill="1" applyBorder="1" applyAlignment="1">
      <alignment horizontal="center" vertical="top"/>
    </xf>
    <xf numFmtId="165" fontId="3" fillId="2" borderId="15" xfId="0" applyNumberFormat="1" applyFont="1" applyFill="1" applyBorder="1" applyAlignment="1">
      <alignment horizontal="center" vertical="top"/>
    </xf>
    <xf numFmtId="165" fontId="3" fillId="2" borderId="26" xfId="0" applyNumberFormat="1" applyFont="1" applyFill="1" applyBorder="1" applyAlignment="1">
      <alignment horizontal="center" vertical="top"/>
    </xf>
    <xf numFmtId="0" fontId="3" fillId="3" borderId="2" xfId="2" applyFont="1" applyFill="1" applyBorder="1" applyAlignment="1" applyProtection="1">
      <alignment horizontal="left" vertical="top" indent="1"/>
      <protection locked="0"/>
    </xf>
    <xf numFmtId="0" fontId="3" fillId="4" borderId="9" xfId="0" applyFont="1" applyFill="1" applyBorder="1" applyAlignment="1">
      <alignment horizontal="left" vertical="center" wrapText="1"/>
    </xf>
    <xf numFmtId="0" fontId="3" fillId="4" borderId="2" xfId="0" applyFont="1" applyFill="1" applyBorder="1" applyAlignment="1">
      <alignment horizontal="left" vertical="center" indent="1"/>
    </xf>
    <xf numFmtId="0" fontId="34" fillId="4" borderId="47" xfId="5" applyFont="1" applyFill="1" applyBorder="1" applyAlignment="1">
      <alignment vertical="top" wrapText="1"/>
    </xf>
    <xf numFmtId="0" fontId="14" fillId="4" borderId="47" xfId="5" applyFont="1" applyFill="1" applyBorder="1" applyAlignment="1">
      <alignment vertical="top"/>
    </xf>
    <xf numFmtId="0" fontId="34" fillId="4" borderId="47" xfId="24" applyFont="1" applyFill="1" applyBorder="1" applyAlignment="1">
      <alignment vertical="top"/>
    </xf>
    <xf numFmtId="0" fontId="34" fillId="4" borderId="47" xfId="2" applyFont="1" applyFill="1" applyBorder="1" applyAlignment="1">
      <alignment vertical="top"/>
    </xf>
    <xf numFmtId="0" fontId="34" fillId="4" borderId="47" xfId="5" applyFont="1" applyFill="1" applyBorder="1" applyAlignment="1">
      <alignment vertical="top"/>
    </xf>
    <xf numFmtId="0" fontId="34" fillId="4" borderId="47" xfId="24" applyFont="1" applyFill="1" applyBorder="1" applyAlignment="1">
      <alignment vertical="top" wrapText="1"/>
    </xf>
    <xf numFmtId="39" fontId="3" fillId="4" borderId="3" xfId="3" applyNumberFormat="1" applyFont="1" applyFill="1" applyBorder="1" applyAlignment="1" applyProtection="1">
      <alignment vertical="top"/>
    </xf>
    <xf numFmtId="39" fontId="3" fillId="4" borderId="2" xfId="3" applyNumberFormat="1" applyFont="1" applyFill="1" applyBorder="1" applyAlignment="1" applyProtection="1">
      <alignment horizontal="left" vertical="top" indent="2"/>
    </xf>
    <xf numFmtId="3" fontId="4" fillId="6" borderId="2" xfId="3" applyNumberFormat="1" applyFont="1" applyFill="1" applyBorder="1" applyAlignment="1" applyProtection="1">
      <alignment horizontal="center" vertical="top"/>
    </xf>
    <xf numFmtId="9" fontId="4" fillId="6" borderId="2" xfId="3" applyNumberFormat="1" applyFont="1" applyFill="1" applyBorder="1" applyAlignment="1" applyProtection="1">
      <alignment horizontal="center" vertical="top"/>
    </xf>
    <xf numFmtId="9" fontId="4" fillId="6" borderId="5" xfId="3" applyNumberFormat="1" applyFont="1" applyFill="1" applyBorder="1" applyAlignment="1" applyProtection="1">
      <alignment horizontal="center" vertical="top"/>
    </xf>
    <xf numFmtId="0" fontId="4" fillId="4" borderId="48" xfId="0" applyFont="1" applyFill="1" applyBorder="1" applyAlignment="1">
      <alignment horizontal="center" vertical="top" wrapText="1"/>
    </xf>
    <xf numFmtId="0" fontId="4" fillId="4" borderId="49" xfId="0" applyFont="1" applyFill="1" applyBorder="1" applyAlignment="1">
      <alignment vertical="top" wrapText="1"/>
    </xf>
    <xf numFmtId="37" fontId="4" fillId="4" borderId="51" xfId="3" applyNumberFormat="1" applyFont="1" applyFill="1" applyBorder="1" applyAlignment="1" applyProtection="1">
      <alignment horizontal="center" vertical="top"/>
    </xf>
    <xf numFmtId="0" fontId="3" fillId="4" borderId="47" xfId="0" applyFont="1" applyFill="1" applyBorder="1" applyAlignment="1">
      <alignment horizontal="center" vertical="top"/>
    </xf>
    <xf numFmtId="0" fontId="6" fillId="4" borderId="0" xfId="0" applyFont="1" applyFill="1" applyAlignment="1">
      <alignment horizontal="left" vertical="top" wrapText="1"/>
    </xf>
    <xf numFmtId="0" fontId="3" fillId="4" borderId="39" xfId="0" applyFont="1" applyFill="1" applyBorder="1" applyAlignment="1">
      <alignment horizontal="center" vertical="top"/>
    </xf>
    <xf numFmtId="37" fontId="3" fillId="3" borderId="25" xfId="3" applyNumberFormat="1" applyFont="1" applyFill="1" applyBorder="1" applyAlignment="1" applyProtection="1">
      <alignment horizontal="center" vertical="top"/>
      <protection locked="0"/>
    </xf>
    <xf numFmtId="0" fontId="3" fillId="4" borderId="56" xfId="0" applyFont="1" applyFill="1" applyBorder="1" applyAlignment="1">
      <alignment horizontal="center" vertical="top"/>
    </xf>
    <xf numFmtId="1" fontId="3" fillId="3" borderId="42" xfId="3" applyNumberFormat="1" applyFont="1" applyFill="1" applyBorder="1" applyAlignment="1" applyProtection="1">
      <alignment horizontal="center" vertical="top"/>
      <protection locked="0"/>
    </xf>
    <xf numFmtId="0" fontId="3" fillId="4" borderId="40" xfId="0" applyFont="1" applyFill="1" applyBorder="1" applyAlignment="1">
      <alignment horizontal="center" vertical="top"/>
    </xf>
    <xf numFmtId="1" fontId="3" fillId="3" borderId="35" xfId="1" applyNumberFormat="1" applyFont="1" applyFill="1" applyBorder="1" applyAlignment="1" applyProtection="1">
      <alignment horizontal="center" vertical="top"/>
      <protection locked="0"/>
    </xf>
    <xf numFmtId="1" fontId="3" fillId="3" borderId="46" xfId="25" applyNumberFormat="1" applyFont="1" applyFill="1" applyBorder="1" applyAlignment="1" applyProtection="1">
      <alignment horizontal="center" vertical="top"/>
      <protection locked="0"/>
    </xf>
    <xf numFmtId="0" fontId="3" fillId="3" borderId="35" xfId="2" applyFont="1" applyFill="1" applyBorder="1" applyAlignment="1" applyProtection="1">
      <alignment horizontal="center" vertical="top"/>
      <protection locked="0"/>
    </xf>
    <xf numFmtId="9" fontId="3" fillId="3" borderId="46" xfId="25" applyNumberFormat="1" applyFont="1" applyFill="1" applyBorder="1" applyAlignment="1" applyProtection="1">
      <alignment horizontal="center" vertical="top"/>
      <protection locked="0"/>
    </xf>
    <xf numFmtId="9" fontId="3" fillId="3" borderId="35" xfId="0" applyNumberFormat="1" applyFont="1" applyFill="1" applyBorder="1" applyAlignment="1" applyProtection="1">
      <alignment horizontal="center" vertical="top"/>
      <protection locked="0"/>
    </xf>
    <xf numFmtId="0" fontId="3" fillId="4" borderId="54" xfId="0" applyFont="1" applyFill="1" applyBorder="1" applyAlignment="1">
      <alignment horizontal="center" vertical="top"/>
    </xf>
    <xf numFmtId="0" fontId="4" fillId="4" borderId="61" xfId="2" applyFont="1" applyFill="1" applyBorder="1" applyAlignment="1">
      <alignment horizontal="center" vertical="top" wrapText="1"/>
    </xf>
    <xf numFmtId="49" fontId="3" fillId="3" borderId="25" xfId="0" applyNumberFormat="1" applyFont="1" applyFill="1" applyBorder="1" applyAlignment="1" applyProtection="1">
      <alignment horizontal="center" vertical="top"/>
      <protection locked="0"/>
    </xf>
    <xf numFmtId="0" fontId="27" fillId="4" borderId="56" xfId="0" applyFont="1" applyFill="1" applyBorder="1" applyAlignment="1">
      <alignment horizontal="center" vertical="top"/>
    </xf>
    <xf numFmtId="0" fontId="4" fillId="4" borderId="61" xfId="0" applyFont="1" applyFill="1" applyBorder="1" applyAlignment="1">
      <alignment horizontal="center" vertical="top" wrapText="1"/>
    </xf>
    <xf numFmtId="2" fontId="3" fillId="2" borderId="25" xfId="3" applyNumberFormat="1" applyFont="1" applyFill="1" applyBorder="1" applyAlignment="1" applyProtection="1">
      <alignment horizontal="center" vertical="top"/>
    </xf>
    <xf numFmtId="166" fontId="4" fillId="4" borderId="61" xfId="6" applyNumberFormat="1" applyFont="1" applyFill="1" applyBorder="1" applyAlignment="1" applyProtection="1">
      <alignment horizontal="center" vertical="top" wrapText="1"/>
    </xf>
    <xf numFmtId="49" fontId="3" fillId="3" borderId="53" xfId="0" applyNumberFormat="1" applyFont="1" applyFill="1" applyBorder="1" applyAlignment="1" applyProtection="1">
      <alignment horizontal="center" vertical="top"/>
      <protection locked="0"/>
    </xf>
    <xf numFmtId="49" fontId="3" fillId="3" borderId="26" xfId="0" applyNumberFormat="1" applyFont="1" applyFill="1" applyBorder="1" applyAlignment="1" applyProtection="1">
      <alignment horizontal="center" vertical="top"/>
      <protection locked="0"/>
    </xf>
    <xf numFmtId="3" fontId="4" fillId="6" borderId="24" xfId="6" applyNumberFormat="1" applyFont="1" applyFill="1" applyBorder="1" applyAlignment="1" applyProtection="1">
      <alignment horizontal="center" vertical="top"/>
    </xf>
    <xf numFmtId="0" fontId="4" fillId="4" borderId="58" xfId="0" applyFont="1" applyFill="1" applyBorder="1" applyAlignment="1">
      <alignment horizontal="center" vertical="top"/>
    </xf>
    <xf numFmtId="3" fontId="3" fillId="3" borderId="46" xfId="25" applyNumberFormat="1" applyFont="1" applyFill="1" applyBorder="1" applyAlignment="1" applyProtection="1">
      <alignment horizontal="center" vertical="top"/>
      <protection locked="0"/>
    </xf>
    <xf numFmtId="3" fontId="4" fillId="6" borderId="3" xfId="25" applyNumberFormat="1" applyFont="1" applyFill="1" applyBorder="1" applyAlignment="1" applyProtection="1">
      <alignment horizontal="center" vertical="top"/>
    </xf>
    <xf numFmtId="0" fontId="3" fillId="4" borderId="31" xfId="0" applyFont="1" applyFill="1" applyBorder="1" applyAlignment="1">
      <alignment horizontal="center" vertical="top"/>
    </xf>
    <xf numFmtId="0" fontId="3" fillId="0" borderId="73" xfId="2" applyFont="1" applyBorder="1" applyAlignment="1">
      <alignment horizontal="center" vertical="top"/>
    </xf>
    <xf numFmtId="39" fontId="3" fillId="0" borderId="1" xfId="3" applyNumberFormat="1" applyFont="1" applyFill="1" applyBorder="1" applyAlignment="1" applyProtection="1">
      <alignment horizontal="left" vertical="top"/>
    </xf>
    <xf numFmtId="9" fontId="3" fillId="9" borderId="35" xfId="3" applyNumberFormat="1" applyFont="1" applyFill="1" applyBorder="1" applyAlignment="1" applyProtection="1">
      <alignment horizontal="center" vertical="top"/>
    </xf>
    <xf numFmtId="166" fontId="3" fillId="9" borderId="44" xfId="3" applyNumberFormat="1" applyFont="1" applyFill="1" applyBorder="1" applyAlignment="1" applyProtection="1">
      <alignment horizontal="center" vertical="top"/>
    </xf>
    <xf numFmtId="9" fontId="4" fillId="7" borderId="5" xfId="1" applyFont="1" applyFill="1" applyBorder="1" applyAlignment="1" applyProtection="1">
      <alignment horizontal="center" vertical="top"/>
    </xf>
    <xf numFmtId="39" fontId="3" fillId="4" borderId="37" xfId="3" applyNumberFormat="1" applyFont="1" applyFill="1" applyBorder="1" applyAlignment="1" applyProtection="1">
      <alignment horizontal="center" vertical="top"/>
    </xf>
    <xf numFmtId="9" fontId="3" fillId="3" borderId="35" xfId="3" applyNumberFormat="1" applyFont="1" applyFill="1" applyBorder="1" applyAlignment="1" applyProtection="1">
      <alignment horizontal="center" vertical="top"/>
      <protection locked="0"/>
    </xf>
    <xf numFmtId="4" fontId="3" fillId="3" borderId="35" xfId="3" applyNumberFormat="1" applyFont="1" applyFill="1" applyBorder="1" applyAlignment="1" applyProtection="1">
      <alignment horizontal="center" vertical="top"/>
      <protection locked="0"/>
    </xf>
    <xf numFmtId="37" fontId="4" fillId="4" borderId="50" xfId="3" applyNumberFormat="1" applyFont="1" applyFill="1" applyBorder="1" applyAlignment="1" applyProtection="1">
      <alignment horizontal="center" vertical="top" wrapText="1"/>
    </xf>
    <xf numFmtId="166" fontId="3" fillId="3" borderId="5" xfId="26" applyNumberFormat="1" applyFont="1" applyFill="1" applyBorder="1" applyAlignment="1" applyProtection="1">
      <alignment horizontal="center" vertical="top"/>
      <protection locked="0"/>
    </xf>
    <xf numFmtId="166" fontId="4" fillId="6" borderId="5" xfId="3" applyNumberFormat="1" applyFont="1" applyFill="1" applyBorder="1" applyAlignment="1" applyProtection="1">
      <alignment horizontal="center" vertical="top"/>
    </xf>
    <xf numFmtId="9" fontId="3" fillId="3" borderId="37" xfId="3" applyNumberFormat="1" applyFont="1" applyFill="1" applyBorder="1" applyAlignment="1" applyProtection="1">
      <alignment horizontal="center" vertical="top"/>
      <protection locked="0"/>
    </xf>
    <xf numFmtId="9" fontId="3" fillId="3" borderId="26" xfId="3" applyNumberFormat="1" applyFont="1" applyFill="1" applyBorder="1" applyAlignment="1" applyProtection="1">
      <alignment horizontal="center" vertical="top"/>
      <protection locked="0"/>
    </xf>
    <xf numFmtId="39" fontId="3" fillId="0" borderId="1" xfId="3" applyNumberFormat="1" applyFont="1" applyFill="1" applyBorder="1" applyAlignment="1" applyProtection="1">
      <alignment horizontal="left" vertical="top" indent="2"/>
    </xf>
    <xf numFmtId="165" fontId="3" fillId="3" borderId="63" xfId="3" applyNumberFormat="1" applyFont="1" applyFill="1" applyBorder="1" applyAlignment="1" applyProtection="1">
      <alignment horizontal="center" vertical="top"/>
      <protection locked="0"/>
    </xf>
    <xf numFmtId="0" fontId="7" fillId="4" borderId="40" xfId="5" applyFont="1" applyFill="1" applyBorder="1" applyAlignment="1">
      <alignment horizontal="center" vertical="top"/>
    </xf>
    <xf numFmtId="0" fontId="8" fillId="4" borderId="52" xfId="5" applyFont="1" applyFill="1" applyBorder="1" applyAlignment="1">
      <alignment horizontal="center" vertical="top"/>
    </xf>
    <xf numFmtId="165" fontId="8" fillId="3" borderId="30" xfId="5" applyNumberFormat="1" applyFont="1" applyFill="1" applyBorder="1" applyAlignment="1" applyProtection="1">
      <alignment horizontal="right" vertical="top"/>
      <protection locked="0"/>
    </xf>
    <xf numFmtId="9" fontId="8" fillId="3" borderId="3" xfId="5" applyNumberFormat="1" applyFont="1" applyFill="1" applyBorder="1" applyAlignment="1" applyProtection="1">
      <alignment horizontal="center" vertical="top"/>
      <protection locked="0"/>
    </xf>
    <xf numFmtId="9" fontId="8" fillId="3" borderId="63" xfId="5" applyNumberFormat="1" applyFont="1" applyFill="1" applyBorder="1" applyAlignment="1" applyProtection="1">
      <alignment horizontal="center" vertical="top"/>
      <protection locked="0"/>
    </xf>
    <xf numFmtId="0" fontId="8" fillId="4" borderId="64" xfId="5" applyFont="1" applyFill="1" applyBorder="1" applyAlignment="1">
      <alignment horizontal="center" vertical="top"/>
    </xf>
    <xf numFmtId="9" fontId="8" fillId="3" borderId="20" xfId="5" applyNumberFormat="1" applyFont="1" applyFill="1" applyBorder="1" applyAlignment="1" applyProtection="1">
      <alignment horizontal="center" vertical="top"/>
      <protection locked="0"/>
    </xf>
    <xf numFmtId="0" fontId="3" fillId="4" borderId="38" xfId="2" applyFont="1" applyFill="1" applyBorder="1" applyAlignment="1">
      <alignment vertical="top"/>
    </xf>
    <xf numFmtId="0" fontId="34" fillId="4" borderId="28" xfId="2" applyFont="1" applyFill="1" applyBorder="1" applyAlignment="1">
      <alignment horizontal="center" vertical="top"/>
    </xf>
    <xf numFmtId="0" fontId="34" fillId="4" borderId="25" xfId="2" applyFont="1" applyFill="1" applyBorder="1" applyAlignment="1">
      <alignment horizontal="center" vertical="top"/>
    </xf>
    <xf numFmtId="0" fontId="34" fillId="0" borderId="47" xfId="5" applyFont="1" applyBorder="1" applyAlignment="1">
      <alignment vertical="center"/>
    </xf>
    <xf numFmtId="0" fontId="46" fillId="4" borderId="0" xfId="0" applyFont="1" applyFill="1" applyAlignment="1">
      <alignment vertical="top"/>
    </xf>
    <xf numFmtId="0" fontId="46" fillId="4" borderId="0" xfId="2" applyFont="1" applyFill="1" applyAlignment="1">
      <alignment vertical="top" wrapText="1"/>
    </xf>
    <xf numFmtId="3" fontId="3" fillId="10" borderId="25" xfId="3" applyNumberFormat="1" applyFont="1" applyFill="1" applyBorder="1" applyAlignment="1" applyProtection="1">
      <alignment horizontal="center" vertical="top"/>
      <protection locked="0"/>
    </xf>
    <xf numFmtId="3" fontId="3" fillId="10" borderId="26" xfId="3" applyNumberFormat="1" applyFont="1" applyFill="1" applyBorder="1" applyAlignment="1" applyProtection="1">
      <alignment horizontal="center" vertical="top"/>
      <protection locked="0"/>
    </xf>
    <xf numFmtId="1" fontId="3" fillId="10" borderId="63" xfId="3" applyNumberFormat="1" applyFont="1" applyFill="1" applyBorder="1" applyAlignment="1" applyProtection="1">
      <alignment horizontal="center" vertical="top"/>
      <protection locked="0"/>
    </xf>
    <xf numFmtId="9" fontId="3" fillId="10" borderId="25" xfId="3" applyNumberFormat="1" applyFont="1" applyFill="1" applyBorder="1" applyAlignment="1" applyProtection="1">
      <alignment horizontal="center" vertical="top"/>
      <protection locked="0"/>
    </xf>
    <xf numFmtId="9" fontId="3" fillId="10" borderId="26" xfId="3" applyNumberFormat="1" applyFont="1" applyFill="1" applyBorder="1" applyAlignment="1" applyProtection="1">
      <alignment horizontal="center" vertical="top"/>
      <protection locked="0"/>
    </xf>
    <xf numFmtId="0" fontId="50" fillId="4" borderId="0" xfId="0" applyFont="1" applyFill="1" applyAlignment="1">
      <alignment vertical="top"/>
    </xf>
    <xf numFmtId="166" fontId="3" fillId="3" borderId="2" xfId="26" applyNumberFormat="1" applyFont="1" applyFill="1" applyBorder="1" applyAlignment="1" applyProtection="1">
      <alignment horizontal="right" vertical="top"/>
      <protection locked="0"/>
    </xf>
    <xf numFmtId="166" fontId="3" fillId="3" borderId="5" xfId="26" applyNumberFormat="1" applyFont="1" applyFill="1" applyBorder="1" applyAlignment="1" applyProtection="1">
      <alignment horizontal="right" vertical="top"/>
      <protection locked="0"/>
    </xf>
    <xf numFmtId="166" fontId="3" fillId="3" borderId="22" xfId="26" applyNumberFormat="1" applyFont="1" applyFill="1" applyBorder="1" applyAlignment="1" applyProtection="1">
      <alignment horizontal="right" vertical="top"/>
      <protection locked="0"/>
    </xf>
    <xf numFmtId="166" fontId="4" fillId="6" borderId="9" xfId="0" applyNumberFormat="1" applyFont="1" applyFill="1" applyBorder="1" applyAlignment="1">
      <alignment horizontal="right" vertical="top"/>
    </xf>
    <xf numFmtId="3" fontId="3" fillId="7" borderId="2" xfId="3" applyNumberFormat="1" applyFont="1" applyFill="1" applyBorder="1" applyAlignment="1" applyProtection="1">
      <alignment horizontal="center" vertical="top"/>
    </xf>
    <xf numFmtId="1" fontId="3" fillId="7" borderId="3" xfId="3" applyNumberFormat="1" applyFont="1" applyFill="1" applyBorder="1" applyAlignment="1" applyProtection="1">
      <alignment horizontal="center" vertical="top"/>
    </xf>
    <xf numFmtId="165" fontId="3" fillId="7" borderId="2" xfId="3" applyNumberFormat="1" applyFont="1" applyFill="1" applyBorder="1" applyAlignment="1" applyProtection="1">
      <alignment horizontal="center" vertical="top"/>
    </xf>
    <xf numFmtId="3" fontId="3" fillId="7" borderId="5" xfId="3" applyNumberFormat="1" applyFont="1" applyFill="1" applyBorder="1" applyAlignment="1" applyProtection="1">
      <alignment horizontal="center" vertical="top"/>
    </xf>
    <xf numFmtId="1" fontId="3" fillId="6" borderId="25" xfId="2" applyNumberFormat="1" applyFont="1" applyFill="1" applyBorder="1" applyAlignment="1">
      <alignment horizontal="center" vertical="top"/>
    </xf>
    <xf numFmtId="0" fontId="4" fillId="4" borderId="62" xfId="2" applyFont="1" applyFill="1" applyBorder="1" applyAlignment="1">
      <alignment horizontal="center" vertical="top"/>
    </xf>
    <xf numFmtId="0" fontId="26" fillId="4" borderId="50" xfId="2" applyFont="1" applyFill="1" applyBorder="1" applyAlignment="1">
      <alignment horizontal="center" vertical="top"/>
    </xf>
    <xf numFmtId="39" fontId="3" fillId="0" borderId="5" xfId="3" applyNumberFormat="1" applyFont="1" applyFill="1" applyBorder="1" applyAlignment="1" applyProtection="1">
      <alignment horizontal="left" vertical="top" indent="2"/>
    </xf>
    <xf numFmtId="49" fontId="4" fillId="6" borderId="8" xfId="2" applyNumberFormat="1" applyFont="1" applyFill="1" applyBorder="1" applyAlignment="1">
      <alignment horizontal="center" vertical="top"/>
    </xf>
    <xf numFmtId="49" fontId="3" fillId="3" borderId="1" xfId="2" applyNumberFormat="1" applyFont="1" applyFill="1" applyBorder="1" applyAlignment="1" applyProtection="1">
      <alignment horizontal="center" vertical="top"/>
      <protection locked="0"/>
    </xf>
    <xf numFmtId="49" fontId="3" fillId="3" borderId="6" xfId="2" applyNumberFormat="1" applyFont="1" applyFill="1" applyBorder="1" applyAlignment="1" applyProtection="1">
      <alignment horizontal="center" vertical="top"/>
      <protection locked="0"/>
    </xf>
    <xf numFmtId="49" fontId="3" fillId="3" borderId="29" xfId="2" applyNumberFormat="1" applyFont="1" applyFill="1" applyBorder="1" applyAlignment="1" applyProtection="1">
      <alignment horizontal="center" vertical="top"/>
      <protection locked="0"/>
    </xf>
    <xf numFmtId="0" fontId="4" fillId="4" borderId="60" xfId="2" applyFont="1" applyFill="1" applyBorder="1" applyAlignment="1">
      <alignment horizontal="center" vertical="top" wrapText="1"/>
    </xf>
    <xf numFmtId="0" fontId="27" fillId="4" borderId="27" xfId="0" applyFont="1" applyFill="1" applyBorder="1" applyAlignment="1">
      <alignment horizontal="center" vertical="top" wrapText="1"/>
    </xf>
    <xf numFmtId="166" fontId="34" fillId="4" borderId="16" xfId="6" applyNumberFormat="1" applyFont="1" applyFill="1" applyBorder="1" applyAlignment="1" applyProtection="1">
      <alignment horizontal="center" vertical="top" wrapText="1"/>
    </xf>
    <xf numFmtId="3" fontId="4" fillId="6" borderId="22" xfId="6" applyNumberFormat="1" applyFont="1" applyFill="1" applyBorder="1" applyAlignment="1" applyProtection="1">
      <alignment horizontal="center" vertical="top"/>
    </xf>
    <xf numFmtId="165" fontId="8" fillId="3" borderId="2" xfId="5" applyNumberFormat="1" applyFont="1" applyFill="1" applyBorder="1" applyAlignment="1" applyProtection="1">
      <alignment horizontal="right" vertical="top"/>
      <protection locked="0"/>
    </xf>
    <xf numFmtId="1" fontId="4" fillId="6" borderId="2" xfId="25" applyNumberFormat="1" applyFont="1" applyFill="1" applyBorder="1" applyAlignment="1" applyProtection="1">
      <alignment horizontal="center" vertical="top"/>
    </xf>
    <xf numFmtId="1" fontId="3" fillId="3" borderId="35" xfId="25" applyNumberFormat="1" applyFont="1" applyFill="1" applyBorder="1" applyAlignment="1" applyProtection="1">
      <alignment horizontal="center" vertical="top"/>
      <protection locked="0"/>
    </xf>
    <xf numFmtId="39" fontId="3" fillId="4" borderId="27" xfId="3" applyNumberFormat="1" applyFont="1" applyFill="1" applyBorder="1" applyAlignment="1" applyProtection="1">
      <alignment horizontal="left" vertical="top"/>
    </xf>
    <xf numFmtId="1" fontId="4" fillId="6" borderId="16" xfId="25" applyNumberFormat="1" applyFont="1" applyFill="1" applyBorder="1" applyAlignment="1" applyProtection="1">
      <alignment horizontal="center" vertical="top" wrapText="1"/>
    </xf>
    <xf numFmtId="0" fontId="8" fillId="4" borderId="2" xfId="27" applyFont="1" applyFill="1" applyBorder="1" applyAlignment="1">
      <alignment vertical="center"/>
    </xf>
    <xf numFmtId="0" fontId="8" fillId="0" borderId="2" xfId="5" applyFont="1" applyBorder="1" applyAlignment="1">
      <alignment vertical="center"/>
    </xf>
    <xf numFmtId="9" fontId="3" fillId="0" borderId="2" xfId="2" applyNumberFormat="1" applyFont="1" applyBorder="1" applyAlignment="1">
      <alignment horizontal="left" wrapText="1" indent="2"/>
    </xf>
    <xf numFmtId="0" fontId="34" fillId="0" borderId="0" xfId="5" applyFont="1" applyAlignment="1">
      <alignment vertical="top"/>
    </xf>
    <xf numFmtId="0" fontId="34" fillId="4" borderId="0" xfId="27" applyFont="1" applyFill="1" applyAlignment="1">
      <alignment vertical="center"/>
    </xf>
    <xf numFmtId="9" fontId="4" fillId="0" borderId="55" xfId="2" applyNumberFormat="1" applyFont="1" applyBorder="1" applyAlignment="1">
      <alignment horizontal="center" wrapText="1"/>
    </xf>
    <xf numFmtId="0" fontId="7" fillId="0" borderId="5" xfId="5" applyFont="1" applyBorder="1" applyAlignment="1">
      <alignment vertical="center"/>
    </xf>
    <xf numFmtId="9" fontId="3" fillId="6" borderId="13" xfId="1" applyFont="1" applyFill="1" applyBorder="1" applyAlignment="1" applyProtection="1">
      <alignment horizontal="center" vertical="top"/>
    </xf>
    <xf numFmtId="9" fontId="3" fillId="3" borderId="12" xfId="1" applyFont="1" applyFill="1" applyBorder="1" applyAlignment="1" applyProtection="1">
      <alignment horizontal="center" vertical="top"/>
      <protection locked="0"/>
    </xf>
    <xf numFmtId="9" fontId="3" fillId="3" borderId="15" xfId="1" applyFont="1" applyFill="1" applyBorder="1" applyAlignment="1" applyProtection="1">
      <alignment horizontal="center" vertical="top"/>
      <protection locked="0"/>
    </xf>
    <xf numFmtId="0" fontId="8" fillId="4" borderId="32" xfId="27" applyFont="1" applyFill="1" applyBorder="1" applyAlignment="1">
      <alignment horizontal="center" vertical="top"/>
    </xf>
    <xf numFmtId="165" fontId="8" fillId="3" borderId="9" xfId="5" applyNumberFormat="1" applyFont="1" applyFill="1" applyBorder="1" applyAlignment="1" applyProtection="1">
      <alignment horizontal="right" vertical="top"/>
      <protection locked="0"/>
    </xf>
    <xf numFmtId="9" fontId="8" fillId="5" borderId="9" xfId="5" applyNumberFormat="1" applyFont="1" applyFill="1" applyBorder="1" applyAlignment="1">
      <alignment horizontal="center" vertical="top"/>
    </xf>
    <xf numFmtId="9" fontId="8" fillId="5" borderId="5" xfId="5" applyNumberFormat="1" applyFont="1" applyFill="1" applyBorder="1" applyAlignment="1">
      <alignment horizontal="center" vertical="top"/>
    </xf>
    <xf numFmtId="49" fontId="13" fillId="0" borderId="0" xfId="2" applyNumberFormat="1" applyFont="1" applyAlignment="1">
      <alignment horizontal="center"/>
    </xf>
    <xf numFmtId="5" fontId="8" fillId="3" borderId="25" xfId="1" applyNumberFormat="1" applyFont="1" applyFill="1" applyBorder="1" applyAlignment="1" applyProtection="1">
      <alignment horizontal="center" vertical="top"/>
      <protection locked="0"/>
    </xf>
    <xf numFmtId="5" fontId="3" fillId="3" borderId="25" xfId="2" applyNumberFormat="1" applyFont="1" applyFill="1" applyBorder="1" applyAlignment="1" applyProtection="1">
      <alignment horizontal="center" vertical="top"/>
      <protection locked="0"/>
    </xf>
    <xf numFmtId="5" fontId="7" fillId="2" borderId="26" xfId="5" applyNumberFormat="1" applyFont="1" applyFill="1" applyBorder="1" applyAlignment="1">
      <alignment vertical="center"/>
    </xf>
    <xf numFmtId="5" fontId="8" fillId="6" borderId="9" xfId="5" applyNumberFormat="1" applyFont="1" applyFill="1" applyBorder="1" applyAlignment="1">
      <alignment horizontal="right" vertical="top"/>
    </xf>
    <xf numFmtId="5" fontId="8" fillId="3" borderId="9" xfId="5" applyNumberFormat="1" applyFont="1" applyFill="1" applyBorder="1" applyAlignment="1" applyProtection="1">
      <alignment horizontal="right" vertical="top"/>
      <protection locked="0"/>
    </xf>
    <xf numFmtId="5" fontId="8" fillId="3" borderId="3" xfId="5" applyNumberFormat="1" applyFont="1" applyFill="1" applyBorder="1" applyAlignment="1" applyProtection="1">
      <alignment horizontal="right" vertical="top"/>
      <protection locked="0"/>
    </xf>
    <xf numFmtId="5" fontId="8" fillId="3" borderId="2" xfId="5" applyNumberFormat="1" applyFont="1" applyFill="1" applyBorder="1" applyAlignment="1" applyProtection="1">
      <alignment horizontal="right" vertical="top"/>
      <protection locked="0"/>
    </xf>
    <xf numFmtId="5" fontId="8" fillId="3" borderId="16" xfId="5" applyNumberFormat="1" applyFont="1" applyFill="1" applyBorder="1" applyAlignment="1" applyProtection="1">
      <alignment horizontal="right" vertical="top"/>
      <protection locked="0"/>
    </xf>
    <xf numFmtId="9" fontId="8" fillId="5" borderId="25" xfId="5" applyNumberFormat="1" applyFont="1" applyFill="1" applyBorder="1" applyAlignment="1">
      <alignment horizontal="center" vertical="top"/>
    </xf>
    <xf numFmtId="9" fontId="8" fillId="5" borderId="26" xfId="5" applyNumberFormat="1" applyFont="1" applyFill="1" applyBorder="1" applyAlignment="1">
      <alignment horizontal="center" vertical="top"/>
    </xf>
    <xf numFmtId="1" fontId="3" fillId="3" borderId="33" xfId="25" applyNumberFormat="1" applyFont="1" applyFill="1" applyBorder="1" applyAlignment="1" applyProtection="1">
      <alignment horizontal="center" vertical="top" wrapText="1"/>
      <protection locked="0"/>
    </xf>
    <xf numFmtId="0" fontId="3" fillId="3" borderId="9" xfId="2" applyFont="1" applyFill="1" applyBorder="1" applyAlignment="1" applyProtection="1">
      <alignment vertical="top"/>
      <protection locked="0"/>
    </xf>
    <xf numFmtId="0" fontId="3" fillId="3" borderId="9" xfId="2" applyFont="1" applyFill="1" applyBorder="1" applyAlignment="1" applyProtection="1">
      <alignment horizontal="center" vertical="top"/>
      <protection locked="0"/>
    </xf>
    <xf numFmtId="3" fontId="3" fillId="3" borderId="9" xfId="2" applyNumberFormat="1" applyFont="1" applyFill="1" applyBorder="1" applyAlignment="1" applyProtection="1">
      <alignment horizontal="center" vertical="top"/>
      <protection locked="0"/>
    </xf>
    <xf numFmtId="3" fontId="3" fillId="3" borderId="9" xfId="3" applyNumberFormat="1" applyFont="1" applyFill="1" applyBorder="1" applyAlignment="1" applyProtection="1">
      <alignment horizontal="center" vertical="top"/>
      <protection locked="0"/>
    </xf>
    <xf numFmtId="9" fontId="3" fillId="3" borderId="9" xfId="1" applyFont="1" applyFill="1" applyBorder="1" applyAlignment="1" applyProtection="1">
      <alignment horizontal="center" vertical="top"/>
      <protection locked="0"/>
    </xf>
    <xf numFmtId="165" fontId="3" fillId="3" borderId="9" xfId="3" applyNumberFormat="1" applyFont="1" applyFill="1" applyBorder="1" applyAlignment="1" applyProtection="1">
      <alignment horizontal="center" vertical="top"/>
      <protection locked="0"/>
    </xf>
    <xf numFmtId="9" fontId="3" fillId="3" borderId="13" xfId="1" applyFont="1" applyFill="1" applyBorder="1" applyAlignment="1" applyProtection="1">
      <alignment horizontal="center" vertical="top"/>
      <protection locked="0"/>
    </xf>
    <xf numFmtId="3" fontId="3" fillId="3" borderId="9" xfId="6" applyNumberFormat="1" applyFont="1" applyFill="1" applyBorder="1" applyAlignment="1" applyProtection="1">
      <alignment horizontal="center" vertical="top"/>
      <protection locked="0"/>
    </xf>
    <xf numFmtId="3" fontId="3" fillId="3" borderId="24" xfId="6" applyNumberFormat="1" applyFont="1" applyFill="1" applyBorder="1" applyAlignment="1" applyProtection="1">
      <alignment horizontal="center" vertical="top"/>
      <protection locked="0"/>
    </xf>
    <xf numFmtId="5" fontId="8" fillId="3" borderId="5" xfId="5" applyNumberFormat="1" applyFont="1" applyFill="1" applyBorder="1" applyAlignment="1" applyProtection="1">
      <alignment horizontal="right" vertical="top"/>
      <protection locked="0"/>
    </xf>
    <xf numFmtId="0" fontId="3" fillId="4" borderId="56" xfId="2" applyFont="1" applyFill="1" applyBorder="1" applyAlignment="1">
      <alignment horizontal="center" vertical="top" wrapText="1"/>
    </xf>
    <xf numFmtId="165" fontId="7" fillId="4" borderId="5" xfId="24" applyNumberFormat="1" applyFont="1" applyFill="1" applyBorder="1" applyAlignment="1">
      <alignment horizontal="center" textRotation="90" wrapText="1"/>
    </xf>
    <xf numFmtId="165" fontId="7" fillId="4" borderId="6" xfId="24" applyNumberFormat="1" applyFont="1" applyFill="1" applyBorder="1" applyAlignment="1">
      <alignment horizontal="center" textRotation="90" wrapText="1"/>
    </xf>
    <xf numFmtId="165" fontId="7" fillId="4" borderId="15" xfId="5" applyNumberFormat="1" applyFont="1" applyFill="1" applyBorder="1" applyAlignment="1">
      <alignment horizontal="center" vertical="top" wrapText="1"/>
    </xf>
    <xf numFmtId="165" fontId="7" fillId="4" borderId="16" xfId="5" applyNumberFormat="1" applyFont="1" applyFill="1" applyBorder="1" applyAlignment="1">
      <alignment horizontal="center" textRotation="90" wrapText="1"/>
    </xf>
    <xf numFmtId="165" fontId="7" fillId="4" borderId="5" xfId="5" applyNumberFormat="1" applyFont="1" applyFill="1" applyBorder="1" applyAlignment="1">
      <alignment horizontal="center" textRotation="90" wrapText="1"/>
    </xf>
    <xf numFmtId="165" fontId="7" fillId="4" borderId="26" xfId="5" applyNumberFormat="1" applyFont="1" applyFill="1" applyBorder="1" applyAlignment="1">
      <alignment horizontal="center" textRotation="90" wrapText="1"/>
    </xf>
    <xf numFmtId="3" fontId="8" fillId="3" borderId="5" xfId="5" applyNumberFormat="1" applyFont="1" applyFill="1" applyBorder="1" applyAlignment="1" applyProtection="1">
      <alignment horizontal="center" vertical="top"/>
      <protection locked="0"/>
    </xf>
    <xf numFmtId="165" fontId="7" fillId="4" borderId="21" xfId="24" applyNumberFormat="1" applyFont="1" applyFill="1" applyBorder="1" applyAlignment="1">
      <alignment horizontal="center" textRotation="90" wrapText="1"/>
    </xf>
    <xf numFmtId="5" fontId="8" fillId="6" borderId="8" xfId="5" applyNumberFormat="1" applyFont="1" applyFill="1" applyBorder="1" applyAlignment="1">
      <alignment horizontal="right" vertical="top"/>
    </xf>
    <xf numFmtId="5" fontId="8" fillId="3" borderId="8" xfId="5" applyNumberFormat="1" applyFont="1" applyFill="1" applyBorder="1" applyAlignment="1" applyProtection="1">
      <alignment horizontal="right" vertical="top"/>
      <protection locked="0"/>
    </xf>
    <xf numFmtId="5" fontId="8" fillId="3" borderId="6" xfId="5" applyNumberFormat="1" applyFont="1" applyFill="1" applyBorder="1" applyAlignment="1" applyProtection="1">
      <alignment horizontal="right" vertical="top"/>
      <protection locked="0"/>
    </xf>
    <xf numFmtId="166" fontId="3" fillId="6" borderId="24" xfId="6" applyNumberFormat="1" applyFont="1" applyFill="1" applyBorder="1" applyAlignment="1" applyProtection="1">
      <alignment horizontal="center" vertical="top"/>
    </xf>
    <xf numFmtId="166" fontId="3" fillId="2" borderId="25" xfId="6" applyNumberFormat="1" applyFont="1" applyFill="1" applyBorder="1" applyAlignment="1" applyProtection="1">
      <alignment horizontal="center" vertical="top"/>
    </xf>
    <xf numFmtId="166" fontId="3" fillId="2" borderId="26" xfId="6" applyNumberFormat="1" applyFont="1" applyFill="1" applyBorder="1" applyAlignment="1" applyProtection="1">
      <alignment horizontal="center" vertical="top"/>
    </xf>
    <xf numFmtId="166" fontId="3" fillId="2" borderId="24" xfId="6" applyNumberFormat="1" applyFont="1" applyFill="1" applyBorder="1" applyAlignment="1" applyProtection="1">
      <alignment horizontal="center" vertical="top"/>
    </xf>
    <xf numFmtId="5" fontId="8" fillId="3" borderId="1" xfId="5" applyNumberFormat="1" applyFont="1" applyFill="1" applyBorder="1" applyAlignment="1" applyProtection="1">
      <alignment horizontal="right" vertical="top"/>
      <protection locked="0"/>
    </xf>
    <xf numFmtId="5" fontId="8" fillId="3" borderId="27" xfId="5" applyNumberFormat="1" applyFont="1" applyFill="1" applyBorder="1" applyAlignment="1" applyProtection="1">
      <alignment horizontal="right" vertical="top"/>
      <protection locked="0"/>
    </xf>
    <xf numFmtId="165" fontId="8" fillId="3" borderId="28" xfId="5" applyNumberFormat="1" applyFont="1" applyFill="1" applyBorder="1" applyAlignment="1" applyProtection="1">
      <alignment horizontal="right" vertical="top"/>
      <protection locked="0"/>
    </xf>
    <xf numFmtId="0" fontId="8" fillId="4" borderId="54" xfId="5" applyFont="1" applyFill="1" applyBorder="1" applyAlignment="1">
      <alignment horizontal="center" vertical="top"/>
    </xf>
    <xf numFmtId="0" fontId="8" fillId="3" borderId="22" xfId="5" applyFont="1" applyFill="1" applyBorder="1" applyAlignment="1" applyProtection="1">
      <alignment vertical="top"/>
      <protection locked="0"/>
    </xf>
    <xf numFmtId="165" fontId="8" fillId="3" borderId="23" xfId="5" applyNumberFormat="1" applyFont="1" applyFill="1" applyBorder="1" applyAlignment="1" applyProtection="1">
      <alignment horizontal="right" vertical="top"/>
      <protection locked="0"/>
    </xf>
    <xf numFmtId="9" fontId="8" fillId="5" borderId="22" xfId="5" applyNumberFormat="1" applyFont="1" applyFill="1" applyBorder="1" applyAlignment="1">
      <alignment horizontal="center" vertical="top"/>
    </xf>
    <xf numFmtId="9" fontId="8" fillId="3" borderId="22" xfId="5" applyNumberFormat="1" applyFont="1" applyFill="1" applyBorder="1" applyAlignment="1" applyProtection="1">
      <alignment horizontal="center" vertical="top"/>
      <protection locked="0"/>
    </xf>
    <xf numFmtId="9" fontId="8" fillId="3" borderId="53" xfId="5" applyNumberFormat="1" applyFont="1" applyFill="1" applyBorder="1" applyAlignment="1" applyProtection="1">
      <alignment horizontal="center" vertical="top"/>
      <protection locked="0"/>
    </xf>
    <xf numFmtId="0" fontId="34" fillId="4" borderId="0" xfId="2" applyFont="1" applyFill="1" applyAlignment="1">
      <alignment horizontal="center" vertical="top"/>
    </xf>
    <xf numFmtId="0" fontId="35" fillId="4" borderId="0" xfId="2" applyFont="1" applyFill="1" applyAlignment="1">
      <alignment horizontal="center" vertical="top"/>
    </xf>
    <xf numFmtId="0" fontId="44" fillId="4" borderId="0" xfId="2" applyFont="1" applyFill="1" applyAlignment="1">
      <alignment horizontal="center" vertical="top"/>
    </xf>
    <xf numFmtId="0" fontId="34" fillId="4" borderId="0" xfId="0" applyFont="1" applyFill="1"/>
    <xf numFmtId="2" fontId="34" fillId="4" borderId="0" xfId="3" applyNumberFormat="1" applyFont="1" applyFill="1" applyAlignment="1" applyProtection="1">
      <alignment horizontal="center" vertical="top"/>
    </xf>
    <xf numFmtId="0" fontId="22" fillId="4" borderId="0" xfId="2" applyFont="1" applyFill="1" applyAlignment="1">
      <alignment horizontal="center" vertical="top"/>
    </xf>
    <xf numFmtId="0" fontId="23" fillId="4" borderId="0" xfId="2" applyFont="1" applyFill="1" applyAlignment="1">
      <alignment horizontal="center" vertical="top"/>
    </xf>
    <xf numFmtId="0" fontId="24" fillId="4" borderId="0" xfId="2" applyFont="1" applyFill="1" applyAlignment="1">
      <alignment horizontal="center" vertical="top"/>
    </xf>
    <xf numFmtId="0" fontId="34" fillId="0" borderId="0" xfId="2" applyFont="1" applyAlignment="1">
      <alignment horizontal="center" vertical="top"/>
    </xf>
    <xf numFmtId="0" fontId="27" fillId="4" borderId="0" xfId="2" applyFont="1" applyFill="1" applyAlignment="1">
      <alignment horizontal="center" vertical="top"/>
    </xf>
    <xf numFmtId="0" fontId="33" fillId="0" borderId="0" xfId="2" applyFont="1" applyAlignment="1">
      <alignment vertical="top"/>
    </xf>
    <xf numFmtId="0" fontId="46" fillId="0" borderId="0" xfId="2" applyFont="1" applyAlignment="1">
      <alignment vertical="top"/>
    </xf>
    <xf numFmtId="0" fontId="34" fillId="4" borderId="0" xfId="2" applyFont="1" applyFill="1" applyAlignment="1">
      <alignment horizontal="center" vertical="center"/>
    </xf>
    <xf numFmtId="0" fontId="37" fillId="4" borderId="0" xfId="2" applyFont="1" applyFill="1" applyAlignment="1">
      <alignment vertical="top" wrapText="1"/>
    </xf>
    <xf numFmtId="0" fontId="34" fillId="4" borderId="0" xfId="0" applyFont="1" applyFill="1" applyAlignment="1">
      <alignment horizontal="center" vertical="top"/>
    </xf>
    <xf numFmtId="0" fontId="34" fillId="4" borderId="0" xfId="2" applyFont="1" applyFill="1" applyAlignment="1">
      <alignment horizontal="center" vertical="top" wrapText="1"/>
    </xf>
    <xf numFmtId="2" fontId="34" fillId="4" borderId="0" xfId="3" applyNumberFormat="1" applyFont="1" applyFill="1" applyAlignment="1" applyProtection="1">
      <alignment horizontal="center" vertical="center"/>
    </xf>
    <xf numFmtId="0" fontId="34" fillId="4" borderId="0" xfId="2" applyFont="1" applyFill="1" applyAlignment="1">
      <alignment horizontal="left" vertical="top"/>
    </xf>
    <xf numFmtId="1" fontId="3" fillId="3" borderId="25" xfId="2" applyNumberFormat="1" applyFont="1" applyFill="1" applyBorder="1" applyAlignment="1" applyProtection="1">
      <alignment horizontal="center" vertical="top"/>
      <protection locked="0"/>
    </xf>
    <xf numFmtId="1" fontId="3" fillId="3" borderId="3" xfId="3" applyNumberFormat="1" applyFont="1" applyFill="1" applyBorder="1" applyAlignment="1" applyProtection="1">
      <alignment horizontal="center" vertical="top"/>
      <protection locked="0"/>
    </xf>
    <xf numFmtId="0" fontId="26" fillId="4" borderId="0" xfId="2" applyFont="1" applyFill="1" applyAlignment="1">
      <alignment vertical="top"/>
    </xf>
    <xf numFmtId="0" fontId="26" fillId="4" borderId="0" xfId="2" applyFont="1" applyFill="1" applyAlignment="1">
      <alignment horizontal="center" vertical="top"/>
    </xf>
    <xf numFmtId="0" fontId="28" fillId="4" borderId="0" xfId="2" applyFont="1" applyFill="1" applyAlignment="1">
      <alignment horizontal="center" vertical="top"/>
    </xf>
    <xf numFmtId="0" fontId="27" fillId="4" borderId="0" xfId="0" applyFont="1" applyFill="1"/>
    <xf numFmtId="0" fontId="25" fillId="4" borderId="0" xfId="0" applyFont="1" applyFill="1" applyAlignment="1">
      <alignment horizontal="center"/>
    </xf>
    <xf numFmtId="39" fontId="3" fillId="0" borderId="2" xfId="3" applyNumberFormat="1" applyFont="1" applyFill="1" applyBorder="1" applyAlignment="1" applyProtection="1">
      <alignment vertical="top" wrapText="1"/>
    </xf>
    <xf numFmtId="39" fontId="3" fillId="0" borderId="17" xfId="3" applyNumberFormat="1" applyFont="1" applyFill="1" applyBorder="1" applyAlignment="1" applyProtection="1">
      <alignment vertical="top" wrapText="1"/>
    </xf>
    <xf numFmtId="39" fontId="3" fillId="0" borderId="23" xfId="3" applyNumberFormat="1" applyFont="1" applyFill="1" applyBorder="1" applyAlignment="1" applyProtection="1">
      <alignment vertical="top" wrapText="1"/>
    </xf>
    <xf numFmtId="1" fontId="3" fillId="2" borderId="12" xfId="3" applyNumberFormat="1" applyFont="1" applyFill="1" applyBorder="1" applyAlignment="1" applyProtection="1">
      <alignment horizontal="center" vertical="top"/>
    </xf>
    <xf numFmtId="0" fontId="8" fillId="2" borderId="25" xfId="5" applyFont="1" applyFill="1" applyBorder="1" applyAlignment="1">
      <alignment horizontal="center" vertical="top"/>
    </xf>
    <xf numFmtId="166" fontId="4" fillId="4" borderId="5" xfId="6" applyNumberFormat="1" applyFont="1" applyFill="1" applyBorder="1" applyAlignment="1" applyProtection="1">
      <alignment horizontal="center" vertical="top" wrapText="1"/>
    </xf>
    <xf numFmtId="166" fontId="4" fillId="4" borderId="26" xfId="6" applyNumberFormat="1" applyFont="1" applyFill="1" applyBorder="1" applyAlignment="1" applyProtection="1">
      <alignment horizontal="center" vertical="top" wrapText="1"/>
    </xf>
    <xf numFmtId="0" fontId="0" fillId="4" borderId="0" xfId="0" applyFill="1" applyAlignment="1">
      <alignment horizontal="center"/>
    </xf>
    <xf numFmtId="0" fontId="8" fillId="0" borderId="52" xfId="5" applyFont="1" applyBorder="1" applyAlignment="1">
      <alignment horizontal="center" vertical="center"/>
    </xf>
    <xf numFmtId="0" fontId="8" fillId="0" borderId="31" xfId="5" applyFont="1" applyBorder="1" applyAlignment="1">
      <alignment horizontal="center" vertical="center"/>
    </xf>
    <xf numFmtId="0" fontId="7" fillId="0" borderId="50" xfId="5" applyFont="1" applyBorder="1" applyAlignment="1">
      <alignment horizontal="left" vertical="top"/>
    </xf>
    <xf numFmtId="0" fontId="7" fillId="0" borderId="66" xfId="5" applyFont="1" applyBorder="1" applyAlignment="1">
      <alignment horizontal="left" vertical="top"/>
    </xf>
    <xf numFmtId="0" fontId="7" fillId="0" borderId="51" xfId="5" applyFont="1" applyBorder="1" applyAlignment="1">
      <alignment horizontal="left" vertical="top"/>
    </xf>
    <xf numFmtId="0" fontId="3" fillId="2" borderId="0" xfId="2" applyFont="1" applyFill="1" applyAlignment="1">
      <alignment horizontal="center" vertical="top"/>
    </xf>
    <xf numFmtId="0" fontId="7" fillId="0" borderId="0" xfId="5" applyFont="1" applyAlignment="1">
      <alignment horizontal="center" vertical="top"/>
    </xf>
    <xf numFmtId="0" fontId="8" fillId="3" borderId="12" xfId="5" applyFont="1" applyFill="1" applyBorder="1" applyAlignment="1" applyProtection="1">
      <alignment horizontal="left" vertical="center"/>
      <protection locked="0"/>
    </xf>
    <xf numFmtId="0" fontId="8" fillId="3" borderId="10" xfId="5" applyFont="1" applyFill="1" applyBorder="1" applyAlignment="1" applyProtection="1">
      <alignment horizontal="left" vertical="center"/>
      <protection locked="0"/>
    </xf>
    <xf numFmtId="0" fontId="8" fillId="3" borderId="35" xfId="5" applyFont="1" applyFill="1" applyBorder="1" applyAlignment="1" applyProtection="1">
      <alignment horizontal="left" vertical="center"/>
      <protection locked="0"/>
    </xf>
    <xf numFmtId="0" fontId="34" fillId="0" borderId="47" xfId="5" applyFont="1" applyBorder="1" applyAlignment="1">
      <alignment horizontal="left" vertical="center"/>
    </xf>
    <xf numFmtId="0" fontId="8" fillId="0" borderId="47" xfId="5" applyFont="1" applyBorder="1" applyAlignment="1">
      <alignment horizontal="left" vertical="center"/>
    </xf>
    <xf numFmtId="0" fontId="48" fillId="4" borderId="7" xfId="27" applyFont="1" applyFill="1" applyBorder="1" applyAlignment="1">
      <alignment vertical="center"/>
    </xf>
    <xf numFmtId="0" fontId="48" fillId="4" borderId="45" xfId="27" applyFont="1" applyFill="1" applyBorder="1" applyAlignment="1">
      <alignment vertical="center"/>
    </xf>
    <xf numFmtId="0" fontId="3" fillId="0" borderId="15" xfId="27" applyFont="1" applyBorder="1" applyAlignment="1">
      <alignment vertical="center" wrapText="1"/>
    </xf>
    <xf numFmtId="0" fontId="3" fillId="0" borderId="21" xfId="27" applyFont="1" applyBorder="1" applyAlignment="1">
      <alignment vertical="center" wrapText="1"/>
    </xf>
    <xf numFmtId="14" fontId="8" fillId="3" borderId="21" xfId="5" applyNumberFormat="1" applyFont="1" applyFill="1" applyBorder="1" applyAlignment="1" applyProtection="1">
      <alignment horizontal="left" vertical="center"/>
      <protection locked="0"/>
    </xf>
    <xf numFmtId="14" fontId="8" fillId="3" borderId="44" xfId="5" applyNumberFormat="1" applyFont="1" applyFill="1" applyBorder="1" applyAlignment="1" applyProtection="1">
      <alignment horizontal="left" vertical="center"/>
      <protection locked="0"/>
    </xf>
    <xf numFmtId="0" fontId="8" fillId="0" borderId="12" xfId="5" applyFont="1" applyBorder="1" applyAlignment="1">
      <alignment horizontal="left" vertical="center"/>
    </xf>
    <xf numFmtId="0" fontId="8" fillId="0" borderId="1" xfId="5" applyFont="1" applyBorder="1" applyAlignment="1">
      <alignment horizontal="left" vertical="center"/>
    </xf>
    <xf numFmtId="0" fontId="8" fillId="0" borderId="12" xfId="5" applyFont="1" applyBorder="1" applyAlignment="1">
      <alignment horizontal="left" vertical="center" indent="2"/>
    </xf>
    <xf numFmtId="0" fontId="8" fillId="0" borderId="1" xfId="5" applyFont="1" applyBorder="1" applyAlignment="1">
      <alignment horizontal="left" vertical="center" indent="2"/>
    </xf>
    <xf numFmtId="0" fontId="8" fillId="0" borderId="15" xfId="5" applyFont="1" applyBorder="1" applyAlignment="1">
      <alignment horizontal="left" vertical="center" indent="2"/>
    </xf>
    <xf numFmtId="0" fontId="8" fillId="0" borderId="21" xfId="5" applyFont="1" applyBorder="1" applyAlignment="1">
      <alignment horizontal="left" vertical="center" indent="2"/>
    </xf>
    <xf numFmtId="168" fontId="8" fillId="3" borderId="12" xfId="5" applyNumberFormat="1" applyFont="1" applyFill="1" applyBorder="1" applyAlignment="1" applyProtection="1">
      <alignment horizontal="left" vertical="center"/>
      <protection locked="0"/>
    </xf>
    <xf numFmtId="168" fontId="8" fillId="3" borderId="10" xfId="5" applyNumberFormat="1" applyFont="1" applyFill="1" applyBorder="1" applyAlignment="1" applyProtection="1">
      <alignment horizontal="left" vertical="center"/>
      <protection locked="0"/>
    </xf>
    <xf numFmtId="168" fontId="8" fillId="3" borderId="35" xfId="5" applyNumberFormat="1" applyFont="1" applyFill="1" applyBorder="1" applyAlignment="1" applyProtection="1">
      <alignment horizontal="left" vertical="center"/>
      <protection locked="0"/>
    </xf>
    <xf numFmtId="0" fontId="8" fillId="3" borderId="15" xfId="5" applyFont="1" applyFill="1" applyBorder="1" applyAlignment="1" applyProtection="1">
      <alignment horizontal="left" vertical="center"/>
      <protection locked="0"/>
    </xf>
    <xf numFmtId="0" fontId="8" fillId="3" borderId="21" xfId="5" applyFont="1" applyFill="1" applyBorder="1" applyAlignment="1" applyProtection="1">
      <alignment horizontal="left" vertical="center"/>
      <protection locked="0"/>
    </xf>
    <xf numFmtId="0" fontId="8" fillId="3" borderId="44" xfId="5" applyFont="1" applyFill="1" applyBorder="1" applyAlignment="1" applyProtection="1">
      <alignment horizontal="left" vertical="center"/>
      <protection locked="0"/>
    </xf>
    <xf numFmtId="0" fontId="8" fillId="0" borderId="3" xfId="5" applyFont="1" applyBorder="1" applyAlignment="1">
      <alignment horizontal="left" vertical="center"/>
    </xf>
    <xf numFmtId="0" fontId="8" fillId="0" borderId="9" xfId="5" applyFont="1" applyBorder="1" applyAlignment="1">
      <alignment horizontal="left" vertical="center"/>
    </xf>
    <xf numFmtId="9" fontId="3" fillId="0" borderId="12" xfId="2" applyNumberFormat="1" applyFont="1" applyBorder="1" applyAlignment="1">
      <alignment horizontal="left"/>
    </xf>
    <xf numFmtId="9" fontId="3" fillId="0" borderId="35" xfId="2" applyNumberFormat="1" applyFont="1" applyBorder="1" applyAlignment="1">
      <alignment horizontal="left"/>
    </xf>
    <xf numFmtId="0" fontId="37" fillId="0" borderId="0" xfId="2" applyFont="1" applyAlignment="1">
      <alignment horizontal="center" vertical="center" wrapText="1"/>
    </xf>
    <xf numFmtId="0" fontId="6" fillId="0" borderId="0" xfId="2" applyFont="1" applyAlignment="1">
      <alignment horizontal="center" vertical="center" wrapText="1"/>
    </xf>
    <xf numFmtId="0" fontId="7" fillId="4" borderId="54" xfId="5" applyFont="1" applyFill="1" applyBorder="1" applyAlignment="1">
      <alignment horizontal="left" vertical="top"/>
    </xf>
    <xf numFmtId="0" fontId="7" fillId="4" borderId="64" xfId="5" applyFont="1" applyFill="1" applyBorder="1" applyAlignment="1">
      <alignment horizontal="left" vertical="top"/>
    </xf>
    <xf numFmtId="0" fontId="7" fillId="4" borderId="32" xfId="5" applyFont="1" applyFill="1" applyBorder="1" applyAlignment="1">
      <alignment horizontal="left" vertical="top"/>
    </xf>
    <xf numFmtId="165" fontId="7" fillId="4" borderId="23" xfId="5" applyNumberFormat="1" applyFont="1" applyFill="1" applyBorder="1" applyAlignment="1">
      <alignment horizontal="center" vertical="top" wrapText="1"/>
    </xf>
    <xf numFmtId="165" fontId="7" fillId="4" borderId="7" xfId="5" applyNumberFormat="1" applyFont="1" applyFill="1" applyBorder="1" applyAlignment="1">
      <alignment horizontal="center" vertical="top" wrapText="1"/>
    </xf>
    <xf numFmtId="165" fontId="7" fillId="4" borderId="29" xfId="5" applyNumberFormat="1" applyFont="1" applyFill="1" applyBorder="1" applyAlignment="1">
      <alignment horizontal="center" vertical="top" wrapText="1"/>
    </xf>
    <xf numFmtId="165" fontId="7" fillId="4" borderId="61" xfId="5" applyNumberFormat="1" applyFont="1" applyFill="1" applyBorder="1" applyAlignment="1">
      <alignment horizontal="center" vertical="top" wrapText="1"/>
    </xf>
    <xf numFmtId="165" fontId="7" fillId="4" borderId="20" xfId="5" applyNumberFormat="1" applyFont="1" applyFill="1" applyBorder="1" applyAlignment="1">
      <alignment horizontal="center" vertical="top" wrapText="1"/>
    </xf>
    <xf numFmtId="165" fontId="7" fillId="4" borderId="16" xfId="5" applyNumberFormat="1" applyFont="1" applyFill="1" applyBorder="1" applyAlignment="1">
      <alignment horizontal="center" vertical="top" wrapText="1"/>
    </xf>
    <xf numFmtId="3" fontId="7" fillId="4" borderId="61" xfId="5" applyNumberFormat="1" applyFont="1" applyFill="1" applyBorder="1" applyAlignment="1">
      <alignment horizontal="center" vertical="top" wrapText="1"/>
    </xf>
    <xf numFmtId="3" fontId="7" fillId="4" borderId="20" xfId="5" applyNumberFormat="1" applyFont="1" applyFill="1" applyBorder="1" applyAlignment="1">
      <alignment horizontal="center" vertical="top" wrapText="1"/>
    </xf>
    <xf numFmtId="3" fontId="7" fillId="4" borderId="16" xfId="5" applyNumberFormat="1" applyFont="1" applyFill="1" applyBorder="1" applyAlignment="1">
      <alignment horizontal="center" vertical="top" wrapText="1"/>
    </xf>
    <xf numFmtId="0" fontId="7" fillId="4" borderId="61" xfId="5" applyFont="1" applyFill="1" applyBorder="1" applyAlignment="1">
      <alignment horizontal="left" vertical="top"/>
    </xf>
    <xf numFmtId="0" fontId="7" fillId="4" borderId="20" xfId="5" applyFont="1" applyFill="1" applyBorder="1" applyAlignment="1">
      <alignment horizontal="left" vertical="top"/>
    </xf>
    <xf numFmtId="0" fontId="7" fillId="4" borderId="16" xfId="5" applyFont="1" applyFill="1" applyBorder="1" applyAlignment="1">
      <alignment horizontal="left" vertical="top"/>
    </xf>
    <xf numFmtId="165" fontId="7" fillId="4" borderId="45" xfId="5" applyNumberFormat="1" applyFont="1" applyFill="1" applyBorder="1" applyAlignment="1">
      <alignment horizontal="center" vertical="top" wrapText="1"/>
    </xf>
    <xf numFmtId="165" fontId="7" fillId="4" borderId="13" xfId="5" applyNumberFormat="1" applyFont="1" applyFill="1" applyBorder="1" applyAlignment="1">
      <alignment horizontal="center" vertical="top" wrapText="1"/>
    </xf>
    <xf numFmtId="165" fontId="7" fillId="4" borderId="11" xfId="5" applyNumberFormat="1" applyFont="1" applyFill="1" applyBorder="1" applyAlignment="1">
      <alignment horizontal="center" vertical="top" wrapText="1"/>
    </xf>
    <xf numFmtId="165" fontId="7" fillId="4" borderId="8" xfId="5" applyNumberFormat="1" applyFont="1" applyFill="1" applyBorder="1" applyAlignment="1">
      <alignment horizontal="center" vertical="top" wrapText="1"/>
    </xf>
    <xf numFmtId="0" fontId="7" fillId="4" borderId="0" xfId="5" applyFont="1" applyFill="1" applyAlignment="1">
      <alignment horizontal="center" vertical="top" wrapText="1"/>
    </xf>
    <xf numFmtId="165" fontId="7" fillId="4" borderId="4" xfId="24" applyNumberFormat="1" applyFont="1" applyFill="1" applyBorder="1" applyAlignment="1">
      <alignment horizontal="center" textRotation="90" wrapText="1"/>
    </xf>
    <xf numFmtId="165" fontId="7" fillId="4" borderId="27" xfId="24" applyNumberFormat="1" applyFont="1" applyFill="1" applyBorder="1" applyAlignment="1">
      <alignment horizontal="center" textRotation="90" wrapText="1"/>
    </xf>
    <xf numFmtId="165" fontId="7" fillId="4" borderId="12" xfId="5" applyNumberFormat="1" applyFont="1" applyFill="1" applyBorder="1" applyAlignment="1">
      <alignment horizontal="center" wrapText="1"/>
    </xf>
    <xf numFmtId="165" fontId="7" fillId="4" borderId="10" xfId="5" applyNumberFormat="1" applyFont="1" applyFill="1" applyBorder="1" applyAlignment="1">
      <alignment horizontal="center" wrapText="1"/>
    </xf>
    <xf numFmtId="165" fontId="7" fillId="4" borderId="35" xfId="5" applyNumberFormat="1" applyFont="1" applyFill="1" applyBorder="1" applyAlignment="1">
      <alignment horizontal="center" wrapText="1"/>
    </xf>
    <xf numFmtId="165" fontId="7" fillId="4" borderId="3" xfId="24" applyNumberFormat="1" applyFont="1" applyFill="1" applyBorder="1" applyAlignment="1">
      <alignment horizontal="center" textRotation="90" wrapText="1"/>
    </xf>
    <xf numFmtId="165" fontId="7" fillId="4" borderId="16" xfId="24" applyNumberFormat="1" applyFont="1" applyFill="1" applyBorder="1" applyAlignment="1">
      <alignment horizontal="center" textRotation="90" wrapText="1"/>
    </xf>
    <xf numFmtId="165" fontId="7" fillId="4" borderId="14" xfId="24" applyNumberFormat="1" applyFont="1" applyFill="1" applyBorder="1" applyAlignment="1">
      <alignment horizontal="center" textRotation="90" wrapText="1"/>
    </xf>
    <xf numFmtId="165" fontId="7" fillId="4" borderId="28" xfId="24" applyNumberFormat="1" applyFont="1" applyFill="1" applyBorder="1" applyAlignment="1">
      <alignment horizontal="center" textRotation="90" wrapText="1"/>
    </xf>
    <xf numFmtId="0" fontId="37" fillId="4" borderId="0" xfId="2" applyFont="1" applyFill="1" applyAlignment="1">
      <alignment horizontal="left" vertical="top" wrapText="1"/>
    </xf>
    <xf numFmtId="0" fontId="4" fillId="4" borderId="0" xfId="2" applyFont="1" applyFill="1" applyAlignment="1">
      <alignment horizontal="center" vertical="top" wrapText="1"/>
    </xf>
    <xf numFmtId="0" fontId="4" fillId="4" borderId="61" xfId="2" applyFont="1" applyFill="1" applyBorder="1" applyAlignment="1">
      <alignment horizontal="left" vertical="top" wrapText="1"/>
    </xf>
    <xf numFmtId="0" fontId="4" fillId="4" borderId="16" xfId="2" applyFont="1" applyFill="1" applyBorder="1" applyAlignment="1">
      <alignment horizontal="left" vertical="top" wrapText="1"/>
    </xf>
    <xf numFmtId="37" fontId="4" fillId="4" borderId="61" xfId="3" applyNumberFormat="1" applyFont="1" applyFill="1" applyBorder="1" applyAlignment="1" applyProtection="1">
      <alignment horizontal="center" vertical="top" wrapText="1"/>
    </xf>
    <xf numFmtId="37" fontId="4" fillId="4" borderId="16" xfId="3" applyNumberFormat="1" applyFont="1" applyFill="1" applyBorder="1" applyAlignment="1" applyProtection="1">
      <alignment horizontal="center" vertical="top" wrapText="1"/>
    </xf>
    <xf numFmtId="3" fontId="4" fillId="4" borderId="61" xfId="3" applyNumberFormat="1" applyFont="1" applyFill="1" applyBorder="1" applyAlignment="1" applyProtection="1">
      <alignment horizontal="center" vertical="top" wrapText="1"/>
    </xf>
    <xf numFmtId="3" fontId="4" fillId="4" borderId="16" xfId="3" applyNumberFormat="1" applyFont="1" applyFill="1" applyBorder="1" applyAlignment="1" applyProtection="1">
      <alignment horizontal="center" vertical="top" wrapText="1"/>
    </xf>
    <xf numFmtId="166" fontId="4" fillId="4" borderId="22" xfId="6" applyNumberFormat="1" applyFont="1" applyFill="1" applyBorder="1" applyAlignment="1" applyProtection="1">
      <alignment horizontal="center" vertical="top" wrapText="1"/>
    </xf>
    <xf numFmtId="166" fontId="4" fillId="4" borderId="53" xfId="6" applyNumberFormat="1" applyFont="1" applyFill="1" applyBorder="1" applyAlignment="1" applyProtection="1">
      <alignment horizontal="center" vertical="top" wrapText="1"/>
    </xf>
    <xf numFmtId="166" fontId="4" fillId="4" borderId="55" xfId="6" applyNumberFormat="1" applyFont="1" applyFill="1" applyBorder="1" applyAlignment="1" applyProtection="1">
      <alignment horizontal="center" vertical="top" wrapText="1"/>
    </xf>
    <xf numFmtId="166" fontId="4" fillId="4" borderId="57" xfId="6" applyNumberFormat="1" applyFont="1" applyFill="1" applyBorder="1" applyAlignment="1" applyProtection="1">
      <alignment horizontal="center" vertical="top" wrapText="1"/>
    </xf>
    <xf numFmtId="0" fontId="4" fillId="4" borderId="0" xfId="2" applyFont="1" applyFill="1" applyAlignment="1">
      <alignment horizontal="center" vertical="top"/>
    </xf>
    <xf numFmtId="166" fontId="3" fillId="3" borderId="15" xfId="2" applyNumberFormat="1" applyFont="1" applyFill="1" applyBorder="1" applyAlignment="1" applyProtection="1">
      <alignment horizontal="center" vertical="top"/>
      <protection locked="0"/>
    </xf>
    <xf numFmtId="166" fontId="3" fillId="3" borderId="44" xfId="2" applyNumberFormat="1" applyFont="1" applyFill="1" applyBorder="1" applyAlignment="1" applyProtection="1">
      <alignment horizontal="center" vertical="top"/>
      <protection locked="0"/>
    </xf>
    <xf numFmtId="10" fontId="3" fillId="3" borderId="12" xfId="1" applyNumberFormat="1" applyFont="1" applyFill="1" applyBorder="1" applyAlignment="1" applyProtection="1">
      <alignment horizontal="center" vertical="center"/>
      <protection locked="0"/>
    </xf>
    <xf numFmtId="10" fontId="3" fillId="3" borderId="35" xfId="1" applyNumberFormat="1" applyFont="1" applyFill="1" applyBorder="1" applyAlignment="1" applyProtection="1">
      <alignment horizontal="center" vertical="center"/>
      <protection locked="0"/>
    </xf>
    <xf numFmtId="165" fontId="3" fillId="3" borderId="12" xfId="1" applyNumberFormat="1" applyFont="1" applyFill="1" applyBorder="1" applyAlignment="1" applyProtection="1">
      <alignment horizontal="center" vertical="center"/>
      <protection locked="0"/>
    </xf>
    <xf numFmtId="165" fontId="3" fillId="3" borderId="35" xfId="1" applyNumberFormat="1" applyFont="1" applyFill="1" applyBorder="1" applyAlignment="1" applyProtection="1">
      <alignment horizontal="center" vertical="center"/>
      <protection locked="0"/>
    </xf>
    <xf numFmtId="0" fontId="8" fillId="0" borderId="13" xfId="5" applyFont="1" applyBorder="1" applyAlignment="1">
      <alignment vertical="top" wrapText="1"/>
    </xf>
    <xf numFmtId="0" fontId="8" fillId="0" borderId="8" xfId="5" applyFont="1" applyBorder="1" applyAlignment="1">
      <alignment vertical="top" wrapText="1"/>
    </xf>
    <xf numFmtId="39" fontId="3" fillId="0" borderId="0" xfId="3" applyNumberFormat="1" applyFont="1" applyFill="1" applyBorder="1" applyAlignment="1" applyProtection="1">
      <alignment vertical="top"/>
    </xf>
    <xf numFmtId="0" fontId="8" fillId="4" borderId="12" xfId="5" applyFont="1" applyFill="1" applyBorder="1" applyAlignment="1">
      <alignment horizontal="left" vertical="top"/>
    </xf>
    <xf numFmtId="0" fontId="8" fillId="4" borderId="1" xfId="5" applyFont="1" applyFill="1" applyBorder="1" applyAlignment="1">
      <alignment horizontal="left" vertical="top"/>
    </xf>
    <xf numFmtId="0" fontId="3" fillId="3" borderId="12" xfId="0" applyFont="1" applyFill="1" applyBorder="1" applyAlignment="1" applyProtection="1">
      <alignment vertical="top"/>
      <protection locked="0"/>
    </xf>
    <xf numFmtId="0" fontId="3" fillId="3" borderId="1" xfId="0" applyFont="1" applyFill="1" applyBorder="1" applyAlignment="1" applyProtection="1">
      <alignment vertical="top"/>
      <protection locked="0"/>
    </xf>
    <xf numFmtId="0" fontId="8" fillId="4" borderId="2" xfId="5" applyFont="1" applyFill="1" applyBorder="1" applyAlignment="1">
      <alignment vertical="top"/>
    </xf>
    <xf numFmtId="0" fontId="8" fillId="4" borderId="12" xfId="5" applyFont="1" applyFill="1" applyBorder="1" applyAlignment="1">
      <alignment vertical="top"/>
    </xf>
    <xf numFmtId="0" fontId="8" fillId="4" borderId="1" xfId="5" applyFont="1" applyFill="1" applyBorder="1" applyAlignment="1">
      <alignment vertical="top"/>
    </xf>
    <xf numFmtId="0" fontId="8" fillId="4" borderId="30" xfId="5" applyFont="1" applyFill="1" applyBorder="1" applyAlignment="1">
      <alignment horizontal="left" vertical="top"/>
    </xf>
    <xf numFmtId="0" fontId="8" fillId="4" borderId="68" xfId="5" applyFont="1" applyFill="1" applyBorder="1" applyAlignment="1">
      <alignment horizontal="left" vertical="top"/>
    </xf>
    <xf numFmtId="0" fontId="8" fillId="4" borderId="15" xfId="5" applyFont="1" applyFill="1" applyBorder="1" applyAlignment="1">
      <alignment horizontal="left" vertical="top"/>
    </xf>
    <xf numFmtId="0" fontId="8" fillId="4" borderId="6" xfId="5" applyFont="1" applyFill="1" applyBorder="1" applyAlignment="1">
      <alignment horizontal="left" vertical="top"/>
    </xf>
    <xf numFmtId="0" fontId="48" fillId="4" borderId="7" xfId="5" applyFont="1" applyFill="1" applyBorder="1" applyAlignment="1">
      <alignment vertical="top"/>
    </xf>
    <xf numFmtId="39" fontId="3" fillId="0" borderId="12" xfId="3" applyNumberFormat="1" applyFont="1" applyFill="1" applyBorder="1" applyAlignment="1" applyProtection="1">
      <alignment vertical="top"/>
    </xf>
    <xf numFmtId="39" fontId="3" fillId="0" borderId="1" xfId="3" applyNumberFormat="1" applyFont="1" applyFill="1" applyBorder="1" applyAlignment="1" applyProtection="1">
      <alignment vertical="top"/>
    </xf>
    <xf numFmtId="0" fontId="7" fillId="4" borderId="58" xfId="5" applyFont="1" applyFill="1" applyBorder="1" applyAlignment="1">
      <alignment horizontal="center" vertical="top"/>
    </xf>
    <xf numFmtId="0" fontId="7" fillId="4" borderId="56" xfId="5" applyFont="1" applyFill="1" applyBorder="1" applyAlignment="1">
      <alignment horizontal="center" vertical="top"/>
    </xf>
    <xf numFmtId="0" fontId="7" fillId="4" borderId="59" xfId="5" applyFont="1" applyFill="1" applyBorder="1" applyAlignment="1">
      <alignment horizontal="left" vertical="top"/>
    </xf>
    <xf numFmtId="0" fontId="7" fillId="4" borderId="60" xfId="5" applyFont="1" applyFill="1" applyBorder="1" applyAlignment="1">
      <alignment horizontal="left" vertical="top"/>
    </xf>
    <xf numFmtId="0" fontId="7" fillId="4" borderId="28" xfId="5" applyFont="1" applyFill="1" applyBorder="1" applyAlignment="1">
      <alignment horizontal="left" vertical="top"/>
    </xf>
    <xf numFmtId="0" fontId="7" fillId="4" borderId="27" xfId="5" applyFont="1" applyFill="1" applyBorder="1" applyAlignment="1">
      <alignment horizontal="left" vertical="top"/>
    </xf>
    <xf numFmtId="0" fontId="8" fillId="4" borderId="12" xfId="5" applyFont="1" applyFill="1" applyBorder="1" applyAlignment="1">
      <alignment vertical="top" wrapText="1"/>
    </xf>
    <xf numFmtId="0" fontId="8" fillId="4" borderId="1" xfId="5" applyFont="1" applyFill="1" applyBorder="1" applyAlignment="1">
      <alignment vertical="top" wrapText="1"/>
    </xf>
    <xf numFmtId="0" fontId="8" fillId="4" borderId="10" xfId="5" applyFont="1" applyFill="1" applyBorder="1" applyAlignment="1">
      <alignment vertical="top"/>
    </xf>
    <xf numFmtId="0" fontId="8" fillId="4" borderId="13" xfId="5" applyFont="1" applyFill="1" applyBorder="1" applyAlignment="1">
      <alignment vertical="top" wrapText="1"/>
    </xf>
    <xf numFmtId="0" fontId="8" fillId="4" borderId="8" xfId="5" applyFont="1" applyFill="1" applyBorder="1" applyAlignment="1">
      <alignment vertical="top" wrapText="1"/>
    </xf>
    <xf numFmtId="0" fontId="5" fillId="4" borderId="0" xfId="2" applyFont="1" applyFill="1" applyAlignment="1">
      <alignment horizontal="center" vertical="top"/>
    </xf>
    <xf numFmtId="0" fontId="5" fillId="4" borderId="0" xfId="2" applyFont="1" applyFill="1" applyAlignment="1">
      <alignment horizontal="left" vertical="top" wrapText="1"/>
    </xf>
    <xf numFmtId="0" fontId="6" fillId="4" borderId="67" xfId="2" applyFont="1" applyFill="1" applyBorder="1" applyAlignment="1">
      <alignment horizontal="left" vertical="top" wrapText="1"/>
    </xf>
    <xf numFmtId="0" fontId="6" fillId="4" borderId="18" xfId="2" applyFont="1" applyFill="1" applyBorder="1" applyAlignment="1">
      <alignment horizontal="left" vertical="top" wrapText="1"/>
    </xf>
    <xf numFmtId="0" fontId="6" fillId="4" borderId="41" xfId="2" applyFont="1" applyFill="1" applyBorder="1" applyAlignment="1">
      <alignment horizontal="left" vertical="top" wrapText="1"/>
    </xf>
    <xf numFmtId="0" fontId="3" fillId="4" borderId="34" xfId="2" applyFont="1" applyFill="1" applyBorder="1" applyAlignment="1">
      <alignment horizontal="left" vertical="top" wrapText="1"/>
    </xf>
    <xf numFmtId="0" fontId="3" fillId="4" borderId="10" xfId="2" applyFont="1" applyFill="1" applyBorder="1" applyAlignment="1">
      <alignment horizontal="left" vertical="top" wrapText="1"/>
    </xf>
    <xf numFmtId="1" fontId="3" fillId="3" borderId="12" xfId="2" applyNumberFormat="1" applyFont="1" applyFill="1" applyBorder="1" applyAlignment="1" applyProtection="1">
      <alignment horizontal="left" vertical="top"/>
      <protection locked="0"/>
    </xf>
    <xf numFmtId="1" fontId="3" fillId="3" borderId="35" xfId="2" applyNumberFormat="1" applyFont="1" applyFill="1" applyBorder="1" applyAlignment="1" applyProtection="1">
      <alignment horizontal="left" vertical="top"/>
      <protection locked="0"/>
    </xf>
    <xf numFmtId="0" fontId="4" fillId="4" borderId="48" xfId="2" applyFont="1" applyFill="1" applyBorder="1" applyAlignment="1">
      <alignment horizontal="center" vertical="top"/>
    </xf>
    <xf numFmtId="0" fontId="4" fillId="4" borderId="49" xfId="2" applyFont="1" applyFill="1" applyBorder="1" applyAlignment="1">
      <alignment horizontal="center" vertical="top"/>
    </xf>
    <xf numFmtId="0" fontId="4" fillId="4" borderId="65" xfId="2" applyFont="1" applyFill="1" applyBorder="1" applyAlignment="1">
      <alignment horizontal="center" vertical="top"/>
    </xf>
    <xf numFmtId="0" fontId="4" fillId="4" borderId="74" xfId="2" applyFont="1" applyFill="1" applyBorder="1" applyAlignment="1">
      <alignment horizontal="center" vertical="top"/>
    </xf>
    <xf numFmtId="0" fontId="4" fillId="0" borderId="12" xfId="2" applyFont="1" applyBorder="1" applyAlignment="1">
      <alignment horizontal="left" vertical="top"/>
    </xf>
    <xf numFmtId="0" fontId="4" fillId="0" borderId="35" xfId="2" applyFont="1" applyBorder="1" applyAlignment="1">
      <alignment horizontal="left" vertical="top"/>
    </xf>
    <xf numFmtId="1" fontId="3" fillId="3" borderId="10" xfId="2" applyNumberFormat="1" applyFont="1" applyFill="1" applyBorder="1" applyAlignment="1" applyProtection="1">
      <alignment horizontal="center" vertical="top"/>
      <protection locked="0"/>
    </xf>
    <xf numFmtId="1" fontId="3" fillId="3" borderId="35" xfId="2" applyNumberFormat="1" applyFont="1" applyFill="1" applyBorder="1" applyAlignment="1" applyProtection="1">
      <alignment horizontal="center" vertical="top"/>
      <protection locked="0"/>
    </xf>
    <xf numFmtId="171" fontId="3" fillId="6" borderId="21" xfId="1" applyNumberFormat="1" applyFont="1" applyFill="1" applyBorder="1" applyAlignment="1">
      <alignment horizontal="center" vertical="top"/>
    </xf>
    <xf numFmtId="171" fontId="3" fillId="6" borderId="44" xfId="1" applyNumberFormat="1" applyFont="1" applyFill="1" applyBorder="1" applyAlignment="1">
      <alignment horizontal="center" vertical="top"/>
    </xf>
    <xf numFmtId="171" fontId="3" fillId="3" borderId="21" xfId="1" applyNumberFormat="1" applyFont="1" applyFill="1" applyBorder="1" applyAlignment="1" applyProtection="1">
      <alignment horizontal="center" vertical="top"/>
      <protection locked="0"/>
    </xf>
    <xf numFmtId="171" fontId="3" fillId="3" borderId="44" xfId="1" applyNumberFormat="1" applyFont="1" applyFill="1" applyBorder="1" applyAlignment="1" applyProtection="1">
      <alignment horizontal="center" vertical="top"/>
      <protection locked="0"/>
    </xf>
    <xf numFmtId="1" fontId="3" fillId="6" borderId="10" xfId="2" applyNumberFormat="1" applyFont="1" applyFill="1" applyBorder="1" applyAlignment="1">
      <alignment horizontal="center" vertical="top"/>
    </xf>
    <xf numFmtId="1" fontId="3" fillId="6" borderId="35" xfId="2" applyNumberFormat="1" applyFont="1" applyFill="1" applyBorder="1" applyAlignment="1">
      <alignment horizontal="center" vertical="top"/>
    </xf>
    <xf numFmtId="0" fontId="4" fillId="4" borderId="34" xfId="2" applyFont="1" applyFill="1" applyBorder="1" applyAlignment="1">
      <alignment horizontal="right" wrapText="1"/>
    </xf>
    <xf numFmtId="0" fontId="4" fillId="4" borderId="10" xfId="2" applyFont="1" applyFill="1" applyBorder="1" applyAlignment="1">
      <alignment horizontal="right" wrapText="1"/>
    </xf>
    <xf numFmtId="0" fontId="4" fillId="4" borderId="35" xfId="2" applyFont="1" applyFill="1" applyBorder="1" applyAlignment="1">
      <alignment horizontal="right" wrapText="1"/>
    </xf>
    <xf numFmtId="1" fontId="3" fillId="6" borderId="12" xfId="2" applyNumberFormat="1" applyFont="1" applyFill="1" applyBorder="1" applyAlignment="1">
      <alignment horizontal="left" vertical="top"/>
    </xf>
    <xf numFmtId="1" fontId="3" fillId="6" borderId="35" xfId="2" applyNumberFormat="1" applyFont="1" applyFill="1" applyBorder="1" applyAlignment="1">
      <alignment horizontal="left" vertical="top"/>
    </xf>
    <xf numFmtId="1" fontId="3" fillId="6" borderId="15" xfId="2" applyNumberFormat="1" applyFont="1" applyFill="1" applyBorder="1" applyAlignment="1">
      <alignment horizontal="center" vertical="top"/>
    </xf>
    <xf numFmtId="1" fontId="3" fillId="6" borderId="44" xfId="2" applyNumberFormat="1" applyFont="1" applyFill="1" applyBorder="1" applyAlignment="1">
      <alignment horizontal="center" vertical="top"/>
    </xf>
    <xf numFmtId="1" fontId="3" fillId="3" borderId="15" xfId="2" applyNumberFormat="1" applyFont="1" applyFill="1" applyBorder="1" applyAlignment="1" applyProtection="1">
      <alignment horizontal="center" vertical="top"/>
      <protection locked="0"/>
    </xf>
    <xf numFmtId="1" fontId="3" fillId="3" borderId="44" xfId="2" applyNumberFormat="1" applyFont="1" applyFill="1" applyBorder="1" applyAlignment="1" applyProtection="1">
      <alignment horizontal="center" vertical="top"/>
      <protection locked="0"/>
    </xf>
    <xf numFmtId="1" fontId="3" fillId="3" borderId="12" xfId="2" applyNumberFormat="1" applyFont="1" applyFill="1" applyBorder="1" applyAlignment="1" applyProtection="1">
      <alignment horizontal="center" vertical="top"/>
      <protection locked="0"/>
    </xf>
    <xf numFmtId="1" fontId="3" fillId="6" borderId="12" xfId="2" applyNumberFormat="1" applyFont="1" applyFill="1" applyBorder="1" applyAlignment="1">
      <alignment horizontal="center" vertical="top"/>
    </xf>
    <xf numFmtId="39" fontId="3" fillId="0" borderId="34" xfId="3" applyNumberFormat="1" applyFont="1" applyFill="1" applyBorder="1" applyAlignment="1" applyProtection="1">
      <alignment horizontal="left" vertical="top" wrapText="1" indent="2"/>
    </xf>
    <xf numFmtId="39" fontId="3" fillId="0" borderId="1" xfId="3" applyNumberFormat="1" applyFont="1" applyFill="1" applyBorder="1" applyAlignment="1" applyProtection="1">
      <alignment horizontal="left" vertical="top" wrapText="1" indent="2"/>
    </xf>
    <xf numFmtId="0" fontId="3" fillId="4" borderId="43" xfId="2" applyFont="1" applyFill="1" applyBorder="1" applyAlignment="1">
      <alignment horizontal="left" vertical="top" wrapText="1"/>
    </xf>
    <xf numFmtId="0" fontId="3" fillId="4" borderId="21" xfId="2" applyFont="1" applyFill="1" applyBorder="1" applyAlignment="1">
      <alignment horizontal="left" vertical="top" wrapText="1"/>
    </xf>
    <xf numFmtId="1" fontId="3" fillId="0" borderId="34" xfId="2" applyNumberFormat="1" applyFont="1" applyBorder="1" applyAlignment="1">
      <alignment horizontal="left" vertical="top" wrapText="1"/>
    </xf>
    <xf numFmtId="1" fontId="3" fillId="0" borderId="10" xfId="2" applyNumberFormat="1" applyFont="1" applyBorder="1" applyAlignment="1">
      <alignment horizontal="left" vertical="top" wrapText="1"/>
    </xf>
    <xf numFmtId="39" fontId="3" fillId="0" borderId="43" xfId="3" applyNumberFormat="1" applyFont="1" applyFill="1" applyBorder="1" applyAlignment="1" applyProtection="1">
      <alignment horizontal="left" vertical="top" wrapText="1"/>
    </xf>
    <xf numFmtId="39" fontId="3" fillId="0" borderId="6" xfId="3" applyNumberFormat="1" applyFont="1" applyFill="1" applyBorder="1" applyAlignment="1" applyProtection="1">
      <alignment horizontal="left" vertical="top" wrapText="1"/>
    </xf>
    <xf numFmtId="0" fontId="33" fillId="4" borderId="0" xfId="2" applyFont="1" applyFill="1" applyAlignment="1">
      <alignment horizontal="center" vertical="top"/>
    </xf>
    <xf numFmtId="0" fontId="3" fillId="2" borderId="0" xfId="0" applyFont="1" applyFill="1" applyAlignment="1">
      <alignment horizontal="center" vertical="top"/>
    </xf>
    <xf numFmtId="0" fontId="4" fillId="0" borderId="0" xfId="2" applyFont="1" applyAlignment="1">
      <alignment horizontal="center" vertical="top"/>
    </xf>
  </cellXfs>
  <cellStyles count="35">
    <cellStyle name="Comma" xfId="25" builtinId="3"/>
    <cellStyle name="Comma 2" xfId="3" xr:uid="{00000000-0005-0000-0000-000000000000}"/>
    <cellStyle name="Comma 3" xfId="4" xr:uid="{00000000-0005-0000-0000-000001000000}"/>
    <cellStyle name="Comma 3 2" xfId="9" xr:uid="{00000000-0005-0000-0000-000002000000}"/>
    <cellStyle name="Comma 4" xfId="7" xr:uid="{00000000-0005-0000-0000-000003000000}"/>
    <cellStyle name="Comma 5" xfId="29" xr:uid="{AEC7B630-4678-425B-90FA-89BC9E81A7D5}"/>
    <cellStyle name="Currency" xfId="26" builtinId="4"/>
    <cellStyle name="Currency 2" xfId="10" xr:uid="{00000000-0005-0000-0000-000004000000}"/>
    <cellStyle name="Currency 2 2" xfId="6" xr:uid="{00000000-0005-0000-0000-000005000000}"/>
    <cellStyle name="Currency 3" xfId="11" xr:uid="{00000000-0005-0000-0000-000006000000}"/>
    <cellStyle name="Currency 4" xfId="12" xr:uid="{00000000-0005-0000-0000-000007000000}"/>
    <cellStyle name="Currency 5" xfId="13" xr:uid="{00000000-0005-0000-0000-000008000000}"/>
    <cellStyle name="Map Labels" xfId="14" xr:uid="{00000000-0005-0000-0000-000009000000}"/>
    <cellStyle name="Map Legend" xfId="15" xr:uid="{00000000-0005-0000-0000-00000A000000}"/>
    <cellStyle name="Normal" xfId="0" builtinId="0"/>
    <cellStyle name="Normal 2" xfId="16" xr:uid="{00000000-0005-0000-0000-00000C000000}"/>
    <cellStyle name="Normal 2 2" xfId="2" xr:uid="{00000000-0005-0000-0000-00000D000000}"/>
    <cellStyle name="Normal 3" xfId="17" xr:uid="{00000000-0005-0000-0000-00000E000000}"/>
    <cellStyle name="Normal 3 2" xfId="23" xr:uid="{00000000-0005-0000-0000-00000F000000}"/>
    <cellStyle name="Normal 4" xfId="18" xr:uid="{00000000-0005-0000-0000-000010000000}"/>
    <cellStyle name="Normal 5" xfId="5" xr:uid="{00000000-0005-0000-0000-000011000000}"/>
    <cellStyle name="Normal 5 2" xfId="8" xr:uid="{00000000-0005-0000-0000-000012000000}"/>
    <cellStyle name="Normal 5 2 2" xfId="31" xr:uid="{5B9C57A2-CB78-4B36-884E-8F89CBAEDA73}"/>
    <cellStyle name="Normal 5 2 3" xfId="34" xr:uid="{0E81FAD9-7128-4EF5-8D1F-A18F7797FF12}"/>
    <cellStyle name="Normal 5 3" xfId="24" xr:uid="{19D52074-4AC0-475A-A025-FD6BBFEF712B}"/>
    <cellStyle name="Normal 5 4" xfId="27" xr:uid="{ACB9DA04-5AFB-4981-8B1F-839544D96865}"/>
    <cellStyle name="Normal 5 5" xfId="32" xr:uid="{32429F01-B803-475F-A9CE-2099FDB02EE7}"/>
    <cellStyle name="Normal 6" xfId="28" xr:uid="{9F6AB7A0-F5AA-44E1-B360-81799AE0407B}"/>
    <cellStyle name="Percent" xfId="1" builtinId="5"/>
    <cellStyle name="Percent 2" xfId="19" xr:uid="{00000000-0005-0000-0000-000014000000}"/>
    <cellStyle name="Percent 2 2" xfId="20" xr:uid="{00000000-0005-0000-0000-000015000000}"/>
    <cellStyle name="Percent 2 3" xfId="33" xr:uid="{269E095E-F673-418A-BF2B-2F03B2257354}"/>
    <cellStyle name="Percent 3" xfId="21" xr:uid="{00000000-0005-0000-0000-000016000000}"/>
    <cellStyle name="Percent 4" xfId="30" xr:uid="{15A05B06-0EAC-4139-9AB4-7EFB1AFE38AA}"/>
    <cellStyle name="STYLE1" xfId="22" xr:uid="{00000000-0005-0000-0000-000017000000}"/>
  </cellStyles>
  <dxfs count="64">
    <dxf>
      <fill>
        <patternFill>
          <bgColor rgb="FFFF0000"/>
        </patternFill>
      </fill>
    </dxf>
    <dxf>
      <font>
        <b/>
        <i val="0"/>
        <color rgb="FFFF0000"/>
      </font>
      <fill>
        <patternFill>
          <bgColor rgb="FFF4BFA2"/>
        </patternFill>
      </fill>
    </dxf>
    <dxf>
      <fill>
        <patternFill>
          <bgColor rgb="FFFF0000"/>
        </patternFill>
      </fill>
    </dxf>
    <dxf>
      <font>
        <b/>
        <i val="0"/>
        <color rgb="FFFF0000"/>
      </font>
      <fill>
        <patternFill>
          <bgColor rgb="FFF4BFA2"/>
        </patternFill>
      </fill>
    </dxf>
    <dxf>
      <font>
        <b/>
        <i val="0"/>
        <color rgb="FFFF0000"/>
      </font>
      <fill>
        <patternFill>
          <bgColor rgb="FFF4BFA2"/>
        </patternFill>
      </fill>
    </dxf>
    <dxf>
      <fill>
        <patternFill>
          <bgColor rgb="FFFF0000"/>
        </patternFill>
      </fill>
    </dxf>
    <dxf>
      <font>
        <b/>
        <i val="0"/>
        <color rgb="FFFF0000"/>
      </font>
      <fill>
        <patternFill>
          <bgColor rgb="FFF4BFA2"/>
        </patternFill>
      </fill>
    </dxf>
    <dxf>
      <fill>
        <patternFill>
          <bgColor rgb="FFFF0000"/>
        </patternFill>
      </fill>
    </dxf>
    <dxf>
      <font>
        <b/>
        <i val="0"/>
        <color rgb="FFFF0000"/>
      </font>
      <fill>
        <patternFill>
          <bgColor rgb="FFF4BFA2"/>
        </patternFill>
      </fill>
    </dxf>
    <dxf>
      <fill>
        <patternFill>
          <bgColor rgb="FFFF0000"/>
        </patternFill>
      </fill>
    </dxf>
    <dxf>
      <font>
        <b/>
        <i val="0"/>
        <color rgb="FFFF0000"/>
      </font>
      <fill>
        <patternFill>
          <bgColor rgb="FFF4BFA2"/>
        </patternFill>
      </fill>
    </dxf>
    <dxf>
      <fill>
        <patternFill>
          <bgColor rgb="FFFF0000"/>
        </patternFill>
      </fill>
    </dxf>
    <dxf>
      <fill>
        <patternFill>
          <bgColor theme="5" tint="0.59996337778862885"/>
        </patternFill>
      </fill>
    </dxf>
    <dxf>
      <font>
        <b/>
        <i val="0"/>
        <color rgb="FFFF0000"/>
      </font>
      <fill>
        <patternFill>
          <bgColor theme="5" tint="0.59996337778862885"/>
        </patternFill>
      </fill>
    </dxf>
    <dxf>
      <fill>
        <patternFill>
          <bgColor rgb="FFFF0000"/>
        </patternFill>
      </fill>
    </dxf>
    <dxf>
      <fill>
        <patternFill>
          <bgColor theme="5" tint="0.59996337778862885"/>
        </patternFill>
      </fill>
    </dxf>
    <dxf>
      <fill>
        <patternFill>
          <bgColor theme="5" tint="0.59996337778862885"/>
        </patternFill>
      </fill>
    </dxf>
    <dxf>
      <font>
        <b/>
        <i val="0"/>
        <color rgb="FFFF0000"/>
      </font>
      <fill>
        <patternFill>
          <bgColor theme="5" tint="0.59996337778862885"/>
        </patternFill>
      </fill>
    </dxf>
    <dxf>
      <fill>
        <patternFill>
          <bgColor rgb="FFFF0000"/>
        </patternFill>
      </fill>
    </dxf>
    <dxf>
      <fill>
        <patternFill>
          <bgColor rgb="FFF4BFA2"/>
        </patternFill>
      </fill>
    </dxf>
    <dxf>
      <font>
        <color auto="1"/>
      </font>
      <fill>
        <patternFill>
          <bgColor rgb="FFF4BFA2"/>
        </patternFill>
      </fill>
    </dxf>
    <dxf>
      <fill>
        <patternFill patternType="lightUp"/>
      </fill>
    </dxf>
    <dxf>
      <fill>
        <patternFill patternType="lightDown"/>
      </fill>
    </dxf>
    <dxf>
      <fill>
        <patternFill>
          <bgColor theme="5" tint="0.59996337778862885"/>
        </patternFill>
      </fill>
    </dxf>
    <dxf>
      <fill>
        <patternFill>
          <bgColor rgb="FFFF0000"/>
        </patternFill>
      </fill>
    </dxf>
    <dxf>
      <fill>
        <patternFill patternType="lightDown"/>
      </fill>
    </dxf>
    <dxf>
      <font>
        <b/>
        <i val="0"/>
        <color rgb="FFFF0000"/>
      </font>
      <fill>
        <patternFill>
          <bgColor rgb="FFF4BFA2"/>
        </patternFill>
      </fill>
    </dxf>
    <dxf>
      <fill>
        <patternFill>
          <bgColor rgb="FFFF0000"/>
        </patternFill>
      </fill>
    </dxf>
    <dxf>
      <font>
        <b/>
        <i val="0"/>
        <color rgb="FFFF0000"/>
      </font>
      <fill>
        <patternFill>
          <bgColor rgb="FFF4BFA2"/>
        </patternFill>
      </fill>
    </dxf>
    <dxf>
      <fill>
        <patternFill>
          <bgColor rgb="FFFF0000"/>
        </patternFill>
      </fill>
    </dxf>
    <dxf>
      <fill>
        <patternFill>
          <bgColor rgb="FFFF0000"/>
        </patternFill>
      </fill>
    </dxf>
    <dxf>
      <font>
        <b/>
        <i val="0"/>
        <color rgb="FFFF0000"/>
      </font>
      <fill>
        <patternFill>
          <bgColor rgb="FFF4BFA2"/>
        </patternFill>
      </fill>
    </dxf>
    <dxf>
      <fill>
        <patternFill>
          <bgColor rgb="FFFF0000"/>
        </patternFill>
      </fill>
    </dxf>
    <dxf>
      <font>
        <b/>
        <i val="0"/>
        <color rgb="FFFF0000"/>
      </font>
      <fill>
        <patternFill>
          <bgColor rgb="FFF4BFA2"/>
        </patternFill>
      </fill>
    </dxf>
    <dxf>
      <font>
        <b/>
        <i val="0"/>
        <color rgb="FFFF0000"/>
      </font>
      <fill>
        <patternFill>
          <bgColor rgb="FFF4BFA2"/>
        </patternFill>
      </fill>
    </dxf>
    <dxf>
      <font>
        <b/>
        <i val="0"/>
        <color rgb="FFFF0000"/>
      </font>
      <fill>
        <patternFill>
          <bgColor rgb="FFF4BFA2"/>
        </patternFill>
      </fill>
    </dxf>
    <dxf>
      <font>
        <b/>
        <i val="0"/>
        <color rgb="FFFF0000"/>
      </font>
      <fill>
        <patternFill>
          <bgColor rgb="FFF4BFA2"/>
        </patternFill>
      </fill>
    </dxf>
    <dxf>
      <font>
        <b/>
        <i val="0"/>
        <color rgb="FFFF0000"/>
      </font>
      <fill>
        <patternFill>
          <bgColor rgb="FFF4BFA2"/>
        </patternFill>
      </fill>
    </dxf>
    <dxf>
      <font>
        <b/>
        <i val="0"/>
        <color rgb="FFFF0000"/>
      </font>
      <fill>
        <patternFill>
          <bgColor rgb="FFF4BFA2"/>
        </patternFill>
      </fill>
    </dxf>
    <dxf>
      <font>
        <b/>
        <i val="0"/>
        <color rgb="FFFF0000"/>
      </font>
      <fill>
        <patternFill>
          <bgColor rgb="FFF4BFA2"/>
        </patternFill>
      </fill>
    </dxf>
    <dxf>
      <font>
        <b/>
        <i val="0"/>
        <color rgb="FFFF0000"/>
      </font>
      <fill>
        <patternFill>
          <bgColor rgb="FFF4BFA2"/>
        </patternFill>
      </fill>
    </dxf>
    <dxf>
      <font>
        <b/>
        <i val="0"/>
        <color rgb="FFFF0000"/>
      </font>
      <fill>
        <patternFill>
          <bgColor rgb="FFF4BFA2"/>
        </patternFill>
      </fill>
    </dxf>
    <dxf>
      <font>
        <b/>
        <i val="0"/>
        <color rgb="FFFF0000"/>
      </font>
      <fill>
        <patternFill>
          <bgColor rgb="FFF4BFA2"/>
        </patternFill>
      </fill>
    </dxf>
    <dxf>
      <font>
        <b/>
        <i val="0"/>
        <color rgb="FFFF0000"/>
      </font>
      <fill>
        <patternFill>
          <bgColor rgb="FFF4BFA2"/>
        </patternFill>
      </fill>
    </dxf>
    <dxf>
      <font>
        <b/>
        <i val="0"/>
        <color rgb="FFFF0000"/>
      </font>
      <fill>
        <patternFill>
          <bgColor rgb="FFF4BFA2"/>
        </patternFill>
      </fill>
    </dxf>
    <dxf>
      <font>
        <b/>
        <i val="0"/>
        <color rgb="FFFF0000"/>
      </font>
      <fill>
        <patternFill>
          <bgColor rgb="FFF4BFA2"/>
        </patternFill>
      </fill>
    </dxf>
    <dxf>
      <font>
        <b/>
        <i val="0"/>
        <color rgb="FFFF0000"/>
      </font>
      <fill>
        <patternFill>
          <bgColor rgb="FFF4BFA2"/>
        </patternFill>
      </fill>
    </dxf>
    <dxf>
      <font>
        <b/>
        <i val="0"/>
        <color rgb="FFFF0000"/>
      </font>
      <fill>
        <patternFill>
          <bgColor rgb="FFF4BFA2"/>
        </patternFill>
      </fill>
    </dxf>
    <dxf>
      <fill>
        <patternFill>
          <bgColor rgb="FFF4BFA2"/>
        </patternFill>
      </fill>
    </dxf>
    <dxf>
      <fill>
        <patternFill>
          <bgColor rgb="FFF4BFA2"/>
        </patternFill>
      </fill>
    </dxf>
    <dxf>
      <font>
        <b/>
        <i val="0"/>
        <color rgb="FFFF0000"/>
      </font>
      <fill>
        <patternFill>
          <bgColor rgb="FFF4BFA2"/>
        </patternFill>
      </fill>
    </dxf>
    <dxf>
      <fill>
        <patternFill patternType="lightDown"/>
      </fill>
    </dxf>
    <dxf>
      <fill>
        <patternFill patternType="lightDown"/>
      </fill>
    </dxf>
    <dxf>
      <fill>
        <patternFill patternType="lightDown"/>
      </fill>
    </dxf>
    <dxf>
      <fill>
        <patternFill patternType="lightDown"/>
      </fill>
    </dxf>
    <dxf>
      <fill>
        <patternFill patternType="lightDown"/>
      </fill>
    </dxf>
    <dxf>
      <fill>
        <patternFill patternType="lightDown"/>
      </fill>
    </dxf>
    <dxf>
      <fill>
        <patternFill>
          <bgColor rgb="FFF4BFA2"/>
        </patternFill>
      </fill>
    </dxf>
    <dxf>
      <font>
        <b/>
        <i val="0"/>
        <color rgb="FFFF0000"/>
      </font>
      <fill>
        <patternFill>
          <bgColor theme="5" tint="0.59996337778862885"/>
        </patternFill>
      </fill>
    </dxf>
    <dxf>
      <fill>
        <patternFill>
          <bgColor theme="5" tint="0.59996337778862885"/>
        </patternFill>
      </fill>
    </dxf>
    <dxf>
      <fill>
        <patternFill patternType="lightDown"/>
      </fill>
    </dxf>
    <dxf>
      <font>
        <b/>
        <i val="0"/>
        <color rgb="FFFF0000"/>
      </font>
      <fill>
        <patternFill>
          <bgColor rgb="FFF4BFA2"/>
        </patternFill>
      </fill>
    </dxf>
    <dxf>
      <font>
        <b/>
        <i val="0"/>
        <color rgb="FFFF0000"/>
      </font>
      <fill>
        <patternFill>
          <bgColor rgb="FFF4BFA2"/>
        </patternFill>
      </fill>
    </dxf>
    <dxf>
      <font>
        <b/>
        <i val="0"/>
        <color rgb="FFFF0000"/>
      </font>
      <fill>
        <patternFill>
          <bgColor theme="5" tint="0.59996337778862885"/>
        </patternFill>
      </fill>
    </dxf>
  </dxfs>
  <tableStyles count="1" defaultTableStyle="TableStyleMedium2" defaultPivotStyle="PivotStyleLight16">
    <tableStyle name="Invisible" pivot="0" table="0" count="0" xr9:uid="{60F99043-D27D-4885-BEEB-8BA74AA64407}"/>
  </tableStyles>
  <colors>
    <mruColors>
      <color rgb="FFF4BFA2"/>
      <color rgb="FFF8CBAD"/>
      <color rgb="FFFFB3B3"/>
      <color rgb="FFFF717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styles" Target="styles.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B1:O23"/>
  <sheetViews>
    <sheetView tabSelected="1" zoomScale="90" zoomScaleNormal="90" zoomScaleSheetLayoutView="100" workbookViewId="0">
      <selection activeCell="B11" sqref="B11"/>
    </sheetView>
  </sheetViews>
  <sheetFormatPr defaultColWidth="9.140625" defaultRowHeight="15" x14ac:dyDescent="0.25"/>
  <cols>
    <col min="1" max="1" width="2.7109375" style="62" customWidth="1"/>
    <col min="2" max="2" width="127.7109375" style="62" customWidth="1"/>
    <col min="3" max="3" width="2.7109375" style="62" customWidth="1"/>
    <col min="4" max="16384" width="9.140625" style="62"/>
  </cols>
  <sheetData>
    <row r="1" spans="2:15" x14ac:dyDescent="0.25">
      <c r="B1" s="9"/>
      <c r="C1" s="9"/>
    </row>
    <row r="2" spans="2:15" ht="30.75" x14ac:dyDescent="0.25">
      <c r="B2" s="63" t="s">
        <v>105</v>
      </c>
      <c r="C2" s="9"/>
    </row>
    <row r="3" spans="2:15" ht="16.5" x14ac:dyDescent="0.25">
      <c r="B3" s="169"/>
      <c r="C3" s="9"/>
    </row>
    <row r="4" spans="2:15" ht="16.5" x14ac:dyDescent="0.25">
      <c r="B4" s="64"/>
      <c r="C4" s="9"/>
    </row>
    <row r="5" spans="2:15" ht="16.5" x14ac:dyDescent="0.25">
      <c r="B5" s="64"/>
      <c r="C5" s="9"/>
    </row>
    <row r="6" spans="2:15" x14ac:dyDescent="0.25">
      <c r="B6" s="9"/>
      <c r="C6" s="9"/>
    </row>
    <row r="7" spans="2:15" ht="15.75" thickBot="1" x14ac:dyDescent="0.3">
      <c r="B7" s="9"/>
      <c r="C7" s="9"/>
    </row>
    <row r="8" spans="2:15" x14ac:dyDescent="0.25">
      <c r="B8" s="356"/>
      <c r="C8" s="9"/>
    </row>
    <row r="9" spans="2:15" ht="51" customHeight="1" x14ac:dyDescent="0.45">
      <c r="B9" s="357" t="s">
        <v>212</v>
      </c>
      <c r="C9" s="9"/>
    </row>
    <row r="10" spans="2:15" ht="51" customHeight="1" x14ac:dyDescent="0.45">
      <c r="B10" s="357" t="s">
        <v>147</v>
      </c>
      <c r="C10" s="9"/>
      <c r="E10" s="353"/>
    </row>
    <row r="11" spans="2:15" ht="51" customHeight="1" x14ac:dyDescent="0.45">
      <c r="B11" s="357" t="s">
        <v>17</v>
      </c>
      <c r="C11" s="9"/>
      <c r="E11" s="353"/>
      <c r="L11" s="275"/>
      <c r="M11" s="275"/>
      <c r="N11" s="275"/>
      <c r="O11" s="275"/>
    </row>
    <row r="12" spans="2:15" ht="15.75" thickBot="1" x14ac:dyDescent="0.3">
      <c r="B12" s="358"/>
      <c r="C12" s="9"/>
    </row>
    <row r="13" spans="2:15" x14ac:dyDescent="0.25">
      <c r="B13" s="10"/>
      <c r="C13" s="9"/>
    </row>
    <row r="14" spans="2:15" ht="18.75" x14ac:dyDescent="0.3">
      <c r="B14" s="359" t="s">
        <v>135</v>
      </c>
      <c r="C14" s="9"/>
    </row>
    <row r="15" spans="2:15" x14ac:dyDescent="0.25">
      <c r="B15" s="9"/>
      <c r="C15" s="9"/>
    </row>
    <row r="16" spans="2:15" ht="27" x14ac:dyDescent="0.35">
      <c r="B16" s="355" t="s">
        <v>146</v>
      </c>
      <c r="C16" s="9"/>
    </row>
    <row r="17" spans="2:3" ht="15.75" x14ac:dyDescent="0.25">
      <c r="B17" s="354" t="s">
        <v>136</v>
      </c>
      <c r="C17" s="9"/>
    </row>
    <row r="18" spans="2:3" x14ac:dyDescent="0.25">
      <c r="C18" s="9"/>
    </row>
    <row r="19" spans="2:3" ht="23.25" x14ac:dyDescent="0.35">
      <c r="B19" s="613" t="s">
        <v>397</v>
      </c>
      <c r="C19" s="9"/>
    </row>
    <row r="20" spans="2:3" x14ac:dyDescent="0.25">
      <c r="B20" s="9"/>
      <c r="C20" s="9"/>
    </row>
    <row r="21" spans="2:3" ht="15.75" x14ac:dyDescent="0.25">
      <c r="B21" s="352" t="s">
        <v>412</v>
      </c>
      <c r="C21" s="9"/>
    </row>
    <row r="22" spans="2:3" x14ac:dyDescent="0.25">
      <c r="B22" s="692"/>
      <c r="C22" s="9"/>
    </row>
    <row r="23" spans="2:3" ht="15.75" x14ac:dyDescent="0.25">
      <c r="B23" s="352" t="s">
        <v>347</v>
      </c>
      <c r="C23" s="9"/>
    </row>
  </sheetData>
  <sheetProtection algorithmName="SHA-512" hashValue="U/yE0tNfvNaQsMA8UB7VQ00C76K+zlyVCRW1i871DXVjrcc9TLvB7e/MImvwx8DTHR440WG2zyJlv4BI4U5Ddw==" saltValue="XhWApmTGUXYKfV3FgZdF9g==" spinCount="100000" sheet="1" objects="1" scenarios="1"/>
  <printOptions horizontalCentered="1"/>
  <pageMargins left="0.25" right="0.25" top="0.75" bottom="0.75" header="0.3" footer="0.3"/>
  <pageSetup scale="9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T19"/>
  <sheetViews>
    <sheetView showGridLines="0" zoomScaleNormal="100" zoomScaleSheetLayoutView="115" zoomScalePageLayoutView="90" workbookViewId="0">
      <selection activeCell="B6" sqref="B6"/>
    </sheetView>
  </sheetViews>
  <sheetFormatPr defaultColWidth="9.140625" defaultRowHeight="15.75" x14ac:dyDescent="0.25"/>
  <cols>
    <col min="1" max="1" width="5.7109375" style="59" customWidth="1"/>
    <col min="2" max="2" width="54.7109375" style="8" customWidth="1"/>
    <col min="3" max="6" width="16.7109375" style="8" customWidth="1"/>
    <col min="7" max="7" width="3.42578125" style="66" bestFit="1" customWidth="1"/>
    <col min="8" max="14" width="9.140625" style="8" customWidth="1"/>
    <col min="15" max="19" width="9.140625" style="8"/>
    <col min="20" max="20" width="0" style="8" hidden="1" customWidth="1"/>
    <col min="21" max="16384" width="9.140625" style="8"/>
  </cols>
  <sheetData>
    <row r="1" spans="1:20" x14ac:dyDescent="0.25">
      <c r="A1" s="698" t="str">
        <f>IF(ISBLANK(C7),"",C7)</f>
        <v/>
      </c>
      <c r="B1" s="698"/>
      <c r="C1" s="698"/>
      <c r="D1" s="698"/>
      <c r="E1" s="698"/>
      <c r="F1" s="698"/>
    </row>
    <row r="3" spans="1:20" x14ac:dyDescent="0.25">
      <c r="A3" s="699" t="s">
        <v>67</v>
      </c>
      <c r="B3" s="699"/>
      <c r="C3" s="699"/>
      <c r="D3" s="699"/>
      <c r="E3" s="699"/>
      <c r="F3" s="699"/>
    </row>
    <row r="4" spans="1:20" x14ac:dyDescent="0.25">
      <c r="T4" s="61">
        <f>SUM(T7:T17)</f>
        <v>0</v>
      </c>
    </row>
    <row r="5" spans="1:20" x14ac:dyDescent="0.25">
      <c r="A5" s="171" t="s">
        <v>0</v>
      </c>
      <c r="B5" s="172" t="s">
        <v>1</v>
      </c>
      <c r="C5" s="695" t="s">
        <v>15</v>
      </c>
      <c r="D5" s="696"/>
      <c r="E5" s="696"/>
      <c r="F5" s="697"/>
    </row>
    <row r="6" spans="1:20" ht="18" customHeight="1" x14ac:dyDescent="0.25">
      <c r="A6" s="173"/>
      <c r="B6" s="60" t="s">
        <v>62</v>
      </c>
      <c r="C6" s="253"/>
      <c r="D6" s="253"/>
      <c r="F6" s="174"/>
    </row>
    <row r="7" spans="1:20" ht="18" customHeight="1" x14ac:dyDescent="0.25">
      <c r="A7" s="178">
        <v>1</v>
      </c>
      <c r="B7" s="473" t="s">
        <v>63</v>
      </c>
      <c r="C7" s="700"/>
      <c r="D7" s="701"/>
      <c r="E7" s="701"/>
      <c r="F7" s="702"/>
      <c r="T7" s="8">
        <f>LEN(E7)</f>
        <v>0</v>
      </c>
    </row>
    <row r="8" spans="1:20" ht="15" x14ac:dyDescent="0.25">
      <c r="A8" s="693">
        <f>A7+1</f>
        <v>2</v>
      </c>
      <c r="B8" s="723" t="s">
        <v>211</v>
      </c>
      <c r="C8" s="475"/>
      <c r="D8" s="475"/>
      <c r="E8" s="474"/>
      <c r="F8" s="476"/>
      <c r="G8" s="703" t="s">
        <v>65</v>
      </c>
    </row>
    <row r="9" spans="1:20" ht="15" x14ac:dyDescent="0.25">
      <c r="A9" s="694"/>
      <c r="B9" s="724"/>
      <c r="C9" s="475"/>
      <c r="D9" s="475"/>
      <c r="E9" s="474"/>
      <c r="F9" s="476"/>
      <c r="G9" s="704"/>
    </row>
    <row r="10" spans="1:20" ht="18" customHeight="1" x14ac:dyDescent="0.25">
      <c r="A10" s="178">
        <f>A8+1</f>
        <v>3</v>
      </c>
      <c r="B10" s="711" t="s">
        <v>241</v>
      </c>
      <c r="C10" s="712"/>
      <c r="D10" s="700"/>
      <c r="E10" s="701"/>
      <c r="F10" s="702"/>
      <c r="G10" s="565" t="s">
        <v>65</v>
      </c>
      <c r="T10" s="8">
        <f>LEN(E10)</f>
        <v>0</v>
      </c>
    </row>
    <row r="11" spans="1:20" ht="18" customHeight="1" x14ac:dyDescent="0.25">
      <c r="A11" s="178">
        <f>A10+1</f>
        <v>4</v>
      </c>
      <c r="B11" s="713" t="s">
        <v>82</v>
      </c>
      <c r="C11" s="714"/>
      <c r="D11" s="700"/>
      <c r="E11" s="701"/>
      <c r="F11" s="702"/>
      <c r="G11" s="478"/>
      <c r="I11" s="440"/>
      <c r="J11" s="440"/>
      <c r="K11" s="440"/>
      <c r="T11" s="8">
        <f>LEN(E11)</f>
        <v>0</v>
      </c>
    </row>
    <row r="12" spans="1:20" ht="18" customHeight="1" x14ac:dyDescent="0.25">
      <c r="A12" s="178">
        <f>A11+1</f>
        <v>5</v>
      </c>
      <c r="B12" s="713" t="s">
        <v>83</v>
      </c>
      <c r="C12" s="714"/>
      <c r="D12" s="717"/>
      <c r="E12" s="718"/>
      <c r="F12" s="719"/>
      <c r="G12" s="478"/>
      <c r="T12" s="8">
        <f>LEN(E12)</f>
        <v>0</v>
      </c>
    </row>
    <row r="13" spans="1:20" ht="18" customHeight="1" x14ac:dyDescent="0.25">
      <c r="A13" s="466">
        <f>A12+1</f>
        <v>6</v>
      </c>
      <c r="B13" s="715" t="s">
        <v>84</v>
      </c>
      <c r="C13" s="716"/>
      <c r="D13" s="720"/>
      <c r="E13" s="721"/>
      <c r="F13" s="722"/>
      <c r="G13" s="478"/>
      <c r="T13" s="8">
        <f>LEN(E13)</f>
        <v>0</v>
      </c>
    </row>
    <row r="14" spans="1:20" ht="18" customHeight="1" x14ac:dyDescent="0.25">
      <c r="A14" s="477"/>
      <c r="B14" s="705" t="s">
        <v>240</v>
      </c>
      <c r="C14" s="705"/>
      <c r="D14" s="705"/>
      <c r="E14" s="705"/>
      <c r="F14" s="706"/>
      <c r="G14" s="478"/>
    </row>
    <row r="15" spans="1:20" ht="18" customHeight="1" x14ac:dyDescent="0.25">
      <c r="A15" s="609">
        <f>A13+1</f>
        <v>7</v>
      </c>
      <c r="B15" s="707" t="s">
        <v>242</v>
      </c>
      <c r="C15" s="708"/>
      <c r="D15" s="709"/>
      <c r="E15" s="709"/>
      <c r="F15" s="710"/>
      <c r="G15" s="479" t="s">
        <v>65</v>
      </c>
      <c r="H15" s="480"/>
    </row>
    <row r="16" spans="1:20" x14ac:dyDescent="0.25">
      <c r="T16" s="8">
        <f>LEN(E16)</f>
        <v>0</v>
      </c>
    </row>
    <row r="17" spans="2:20" x14ac:dyDescent="0.25">
      <c r="T17" s="8">
        <f>LEN(E17)</f>
        <v>0</v>
      </c>
    </row>
    <row r="18" spans="2:20" x14ac:dyDescent="0.25">
      <c r="B18" s="252"/>
      <c r="C18" s="252"/>
      <c r="D18" s="252"/>
    </row>
    <row r="19" spans="2:20" x14ac:dyDescent="0.25">
      <c r="B19" s="252"/>
      <c r="C19" s="252"/>
      <c r="D19" s="252"/>
    </row>
  </sheetData>
  <sheetProtection algorithmName="SHA-512" hashValue="/pN2KMjVSO6EVDG2zd6oMqkV1ZXbOp4T3Wplb4hsJzp8WTa4AhavT6i4n0cQFj8QvPjox/yx5pLcq4rI2hWRDA==" saltValue="P8RFA2AxgZo6NDQZlb7zgQ==" spinCount="100000" sheet="1" objects="1" scenarios="1"/>
  <mergeCells count="18">
    <mergeCell ref="G8:G9"/>
    <mergeCell ref="B14:F14"/>
    <mergeCell ref="B15:C15"/>
    <mergeCell ref="D15:F15"/>
    <mergeCell ref="D10:F10"/>
    <mergeCell ref="B10:C10"/>
    <mergeCell ref="D11:F11"/>
    <mergeCell ref="B11:C11"/>
    <mergeCell ref="B12:C12"/>
    <mergeCell ref="B13:C13"/>
    <mergeCell ref="D12:F12"/>
    <mergeCell ref="D13:F13"/>
    <mergeCell ref="B8:B9"/>
    <mergeCell ref="A8:A9"/>
    <mergeCell ref="C5:F5"/>
    <mergeCell ref="A1:F1"/>
    <mergeCell ref="A3:F3"/>
    <mergeCell ref="C7:F7"/>
  </mergeCells>
  <dataValidations count="3">
    <dataValidation allowBlank="1" showInputMessage="1" showErrorMessage="1" prompt="Report the provider ID number(s) used by your organization to bill MaineCare. " sqref="G8:G9" xr:uid="{4D6F27C3-7CED-4DE4-B117-1219C243501E}"/>
    <dataValidation allowBlank="1" showInputMessage="1" showErrorMessage="1" prompt="Financial data reported in the survey should reflect the agency's most recently completed fiscal year. " sqref="G15" xr:uid="{390B980F-FA7D-422E-99D2-4D93D9059EAD}"/>
    <dataValidation allowBlank="1" showInputMessage="1" showErrorMessage="1" prompt="Report the name of the person responsible for the information submitted in the survey and to whom any questions can be addressed. In Lines 4 through 6, report the individual's job title, phone number, and email address." sqref="G10" xr:uid="{8B654D39-72A4-40FD-B0AE-1F8D8FDC5BF9}"/>
  </dataValidations>
  <printOptions horizontalCentered="1"/>
  <pageMargins left="0.25" right="0.25" top="0.75" bottom="0.75" header="0.3" footer="0.3"/>
  <pageSetup scale="90" orientation="landscape" r:id="rId1"/>
  <headerFooter>
    <oddHeader>&amp;R&amp;"Times New Roman,Regular"Page &amp;P of &amp;N&amp;C&amp;"Times New Roman,Regular"Maine Department of Health and Human Services
Sections 18, 20, 21, and 29 Services - Provider Survey</oddHeader>
    <oddFooter>&amp;R&amp;"Times New Roman,Regular" printed &amp;D&amp;L&amp;"Times New Roman,Regular"Questions? Contact Tina Harper with Health Management Associates at tharper@healthmanagement.com or (480) 680-1508.</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9"/>
  <dimension ref="A1:H25"/>
  <sheetViews>
    <sheetView showGridLines="0" zoomScaleNormal="100" zoomScaleSheetLayoutView="100" workbookViewId="0">
      <selection activeCell="B15" sqref="B15"/>
    </sheetView>
  </sheetViews>
  <sheetFormatPr defaultColWidth="9.140625" defaultRowHeight="15" x14ac:dyDescent="0.25"/>
  <cols>
    <col min="1" max="1" width="5.7109375" style="12" customWidth="1"/>
    <col min="2" max="2" width="83.140625" style="11" customWidth="1"/>
    <col min="3" max="3" width="16" style="11" customWidth="1"/>
    <col min="4" max="4" width="3.85546875" style="77" customWidth="1"/>
    <col min="5" max="16384" width="9.140625" style="11"/>
  </cols>
  <sheetData>
    <row r="1" spans="1:8" ht="15.75" customHeight="1" x14ac:dyDescent="0.25">
      <c r="A1" s="698" t="str">
        <f>IF(ISBLANK('Contact Info'!C7),"",'Contact Info'!C7)</f>
        <v/>
      </c>
      <c r="B1" s="698"/>
      <c r="C1" s="698"/>
      <c r="D1" s="55"/>
      <c r="E1" s="55"/>
      <c r="F1" s="55"/>
      <c r="G1" s="55"/>
      <c r="H1" s="55"/>
    </row>
    <row r="2" spans="1:8" ht="4.5" customHeight="1" x14ac:dyDescent="0.25">
      <c r="A2" s="277"/>
      <c r="B2" s="12"/>
      <c r="C2" s="12"/>
    </row>
    <row r="3" spans="1:8" ht="15" customHeight="1" x14ac:dyDescent="0.25">
      <c r="A3" s="728" t="s">
        <v>88</v>
      </c>
      <c r="B3" s="728"/>
      <c r="C3" s="728"/>
      <c r="D3" s="55"/>
      <c r="E3" s="55"/>
      <c r="F3" s="55"/>
    </row>
    <row r="4" spans="1:8" ht="15" customHeight="1" x14ac:dyDescent="0.25">
      <c r="A4" s="727" t="s">
        <v>390</v>
      </c>
      <c r="B4" s="727"/>
      <c r="C4" s="727"/>
      <c r="D4" s="55"/>
      <c r="E4" s="55"/>
      <c r="F4" s="55"/>
    </row>
    <row r="5" spans="1:8" ht="4.5" customHeight="1" x14ac:dyDescent="0.25">
      <c r="B5" s="37"/>
      <c r="C5" s="37"/>
    </row>
    <row r="6" spans="1:8" x14ac:dyDescent="0.2">
      <c r="A6" s="481" t="s">
        <v>0</v>
      </c>
      <c r="B6" s="467" t="s">
        <v>1</v>
      </c>
      <c r="C6" s="604" t="s">
        <v>15</v>
      </c>
      <c r="E6" s="299"/>
      <c r="F6" s="299"/>
      <c r="G6" s="299"/>
      <c r="H6" s="299"/>
    </row>
    <row r="7" spans="1:8" ht="14.25" customHeight="1" x14ac:dyDescent="0.25">
      <c r="A7" s="210"/>
      <c r="B7" s="725" t="s">
        <v>244</v>
      </c>
      <c r="C7" s="726"/>
      <c r="D7" s="602" t="s">
        <v>65</v>
      </c>
    </row>
    <row r="8" spans="1:8" ht="14.25" customHeight="1" x14ac:dyDescent="0.25">
      <c r="A8" s="210">
        <v>1</v>
      </c>
      <c r="B8" s="601" t="s">
        <v>360</v>
      </c>
      <c r="C8" s="614"/>
    </row>
    <row r="9" spans="1:8" ht="14.25" customHeight="1" x14ac:dyDescent="0.25">
      <c r="A9" s="210">
        <v>2</v>
      </c>
      <c r="B9" s="601" t="s">
        <v>248</v>
      </c>
      <c r="C9" s="615"/>
    </row>
    <row r="10" spans="1:8" ht="14.25" customHeight="1" x14ac:dyDescent="0.25">
      <c r="A10" s="210">
        <v>3</v>
      </c>
      <c r="B10" s="601" t="s">
        <v>250</v>
      </c>
      <c r="C10" s="615"/>
    </row>
    <row r="11" spans="1:8" ht="14.25" customHeight="1" x14ac:dyDescent="0.25">
      <c r="A11" s="210">
        <v>4</v>
      </c>
      <c r="B11" s="601" t="s">
        <v>359</v>
      </c>
      <c r="C11" s="615"/>
    </row>
    <row r="12" spans="1:8" ht="14.25" customHeight="1" x14ac:dyDescent="0.25">
      <c r="A12" s="210">
        <v>5</v>
      </c>
      <c r="B12" s="601" t="s">
        <v>258</v>
      </c>
      <c r="C12" s="615"/>
    </row>
    <row r="13" spans="1:8" ht="14.25" customHeight="1" x14ac:dyDescent="0.25">
      <c r="A13" s="210">
        <v>6</v>
      </c>
      <c r="B13" s="601" t="s">
        <v>249</v>
      </c>
      <c r="C13" s="615"/>
    </row>
    <row r="14" spans="1:8" ht="14.25" customHeight="1" x14ac:dyDescent="0.25">
      <c r="A14" s="210">
        <v>7</v>
      </c>
      <c r="B14" s="601" t="s">
        <v>361</v>
      </c>
      <c r="C14" s="615"/>
    </row>
    <row r="15" spans="1:8" ht="14.25" customHeight="1" x14ac:dyDescent="0.25">
      <c r="A15" s="210">
        <v>8</v>
      </c>
      <c r="B15" s="601" t="s">
        <v>257</v>
      </c>
      <c r="C15" s="615"/>
    </row>
    <row r="16" spans="1:8" ht="14.25" customHeight="1" x14ac:dyDescent="0.25">
      <c r="A16" s="210">
        <v>9</v>
      </c>
      <c r="B16" s="601" t="s">
        <v>251</v>
      </c>
      <c r="C16" s="615"/>
    </row>
    <row r="17" spans="1:4" ht="14.25" customHeight="1" x14ac:dyDescent="0.25">
      <c r="A17" s="210">
        <v>10</v>
      </c>
      <c r="B17" s="601" t="s">
        <v>252</v>
      </c>
      <c r="C17" s="615"/>
    </row>
    <row r="18" spans="1:4" ht="14.25" customHeight="1" x14ac:dyDescent="0.25">
      <c r="A18" s="210">
        <v>11</v>
      </c>
      <c r="B18" s="601" t="s">
        <v>253</v>
      </c>
      <c r="C18" s="615"/>
    </row>
    <row r="19" spans="1:4" ht="14.25" customHeight="1" x14ac:dyDescent="0.25">
      <c r="A19" s="210">
        <v>12</v>
      </c>
      <c r="B19" s="601" t="s">
        <v>254</v>
      </c>
      <c r="C19" s="615"/>
    </row>
    <row r="20" spans="1:4" ht="14.25" customHeight="1" x14ac:dyDescent="0.25">
      <c r="A20" s="210">
        <v>13</v>
      </c>
      <c r="B20" s="601" t="s">
        <v>255</v>
      </c>
      <c r="C20" s="615"/>
    </row>
    <row r="21" spans="1:4" ht="14.25" customHeight="1" x14ac:dyDescent="0.25">
      <c r="A21" s="210">
        <v>14</v>
      </c>
      <c r="B21" s="601" t="s">
        <v>362</v>
      </c>
      <c r="C21" s="615"/>
    </row>
    <row r="22" spans="1:4" ht="14.25" customHeight="1" x14ac:dyDescent="0.25">
      <c r="A22" s="210">
        <v>15</v>
      </c>
      <c r="B22" s="601" t="s">
        <v>256</v>
      </c>
      <c r="C22" s="615"/>
    </row>
    <row r="23" spans="1:4" ht="14.25" customHeight="1" x14ac:dyDescent="0.25">
      <c r="A23" s="210">
        <v>17</v>
      </c>
      <c r="B23" s="599" t="s">
        <v>243</v>
      </c>
      <c r="C23" s="615"/>
      <c r="D23" s="603" t="s">
        <v>65</v>
      </c>
    </row>
    <row r="24" spans="1:4" ht="14.25" customHeight="1" x14ac:dyDescent="0.25">
      <c r="A24" s="210">
        <v>18</v>
      </c>
      <c r="B24" s="600" t="s">
        <v>106</v>
      </c>
      <c r="C24" s="615"/>
      <c r="D24" s="602" t="s">
        <v>65</v>
      </c>
    </row>
    <row r="25" spans="1:4" ht="14.25" customHeight="1" x14ac:dyDescent="0.25">
      <c r="A25" s="213">
        <v>19</v>
      </c>
      <c r="B25" s="605" t="s">
        <v>16</v>
      </c>
      <c r="C25" s="616">
        <f>SUM(C8:C24)</f>
        <v>0</v>
      </c>
      <c r="D25" s="602" t="s">
        <v>65</v>
      </c>
    </row>
  </sheetData>
  <sheetProtection algorithmName="SHA-512" hashValue="+PbDGad5QpLrwzupEsJ199WD8YT+lAc2y6yWduck/GIn32OPDq3P7eg1h9uVbR2TK8wWjlz+KTavYeoGqB+3mw==" saltValue="JqiEtXSkdQn3mlcZPV2Jxg==" spinCount="100000" sheet="1" objects="1" scenarios="1"/>
  <mergeCells count="4">
    <mergeCell ref="B7:C7"/>
    <mergeCell ref="A4:C4"/>
    <mergeCell ref="A3:C3"/>
    <mergeCell ref="A1:C1"/>
  </mergeCells>
  <conditionalFormatting sqref="C8:C25">
    <cfRule type="expression" dxfId="63" priority="129">
      <formula>IF(AND(SUM($C8:$C8)&gt;0,SUM($C8:$C8)&lt;&gt;1),TRUE,FALSE)</formula>
    </cfRule>
  </conditionalFormatting>
  <dataValidations count="6">
    <dataValidation type="decimal" operator="greaterThan" allowBlank="1" showInputMessage="1" showErrorMessage="1" sqref="C9:C24" xr:uid="{00000000-0002-0000-0400-000000000000}">
      <formula1>0</formula1>
    </dataValidation>
    <dataValidation type="decimal" operator="greaterThanOrEqual" allowBlank="1" showInputMessage="1" showErrorMessage="1" error="Please enter a valid number." sqref="C8" xr:uid="{00000000-0002-0000-0400-000002000000}">
      <formula1>0</formula1>
    </dataValidation>
    <dataValidation allowBlank="1" showInputMessage="1" showErrorMessage="1" prompt="Report income received on behalf of individuals, such as SSI/SSDI, state supplements, and other revenue sources used to support room and board expenses for participants." sqref="D23" xr:uid="{BAB71CEF-9959-4424-9E0E-DD282F766AD2}"/>
    <dataValidation allowBlank="1" showInputMessage="1" showErrorMessage="1" prompt="Report all revenues associated with all non-HCBS services and programs operated by your agency and not reported on Line 8. Include revenues from all sources, such as state, federal, and local payments; grants; donations; etc." sqref="D24" xr:uid="{1A0C4B90-7DF7-4D4C-8C22-43CA09E28F98}"/>
    <dataValidation allowBlank="1" showInputMessage="1" showErrorMessage="1" prompt="This Line will sum the amounts reported on Lines 1 through 18 to calculate total revenue for your organization’s most recent completed fiscal year." sqref="D25" xr:uid="{65DCDBDA-37FE-4EDF-AD23-0C3447B285F8}"/>
    <dataValidation allowBlank="1" showInputMessage="1" showErrorMessage="1" prompt="Report all revenues supporting your agencies' home and community-based services, including billing under Sections 18, 20, 21, 29, and other sections as relevant; payments from other payers, grants, donations, etc. Do not include individuals' SSI/SSDI." sqref="D7" xr:uid="{883E9E72-E5EB-47DB-92FE-7F777DAF243B}"/>
  </dataValidations>
  <printOptions horizontalCentered="1"/>
  <pageMargins left="0.25" right="0.25" top="0.75" bottom="0.75" header="0.3" footer="0.3"/>
  <pageSetup scale="90" orientation="landscape" r:id="rId1"/>
  <headerFooter>
    <oddHeader>&amp;R&amp;"Times New Roman,Regular"Page &amp;P of &amp;N&amp;C&amp;"Times New Roman,Regular"Maine Department of Health and Human Services
Sections 18, 20, 21, and 29 Services - Provider Survey</oddHeader>
    <oddFooter>&amp;R&amp;"Times New Roman,Regular" printed &amp;D&amp;L&amp;"Times New Roman,Regular"Questions? Contact Tina Harper with Health Management Associates at tharper@healthmanagement.com or (480) 680-1508.</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A1:AC60"/>
  <sheetViews>
    <sheetView zoomScaleNormal="100" zoomScaleSheetLayoutView="100" zoomScalePageLayoutView="90" workbookViewId="0">
      <pane xSplit="2" ySplit="10" topLeftCell="C11" activePane="bottomRight" state="frozen"/>
      <selection activeCell="B19" sqref="B19"/>
      <selection pane="topRight" activeCell="B19" sqref="B19"/>
      <selection pane="bottomLeft" activeCell="B19" sqref="B19"/>
      <selection pane="bottomRight" activeCell="M11" sqref="M11"/>
    </sheetView>
  </sheetViews>
  <sheetFormatPr defaultColWidth="6.7109375" defaultRowHeight="15" x14ac:dyDescent="0.25"/>
  <cols>
    <col min="1" max="1" width="5.7109375" style="7" customWidth="1"/>
    <col min="2" max="2" width="21.7109375" style="6" customWidth="1"/>
    <col min="3" max="3" width="6.7109375" style="56" customWidth="1"/>
    <col min="4" max="4" width="10.7109375" style="21" customWidth="1"/>
    <col min="5" max="11" width="8.7109375" style="21" customWidth="1"/>
    <col min="12" max="17" width="7.28515625" style="21" customWidth="1"/>
    <col min="18" max="18" width="3.42578125" style="83" bestFit="1" customWidth="1"/>
    <col min="19" max="259" width="9.140625" style="6" customWidth="1"/>
    <col min="260" max="260" width="4.7109375" style="6" customWidth="1"/>
    <col min="261" max="261" width="24.7109375" style="6" customWidth="1"/>
    <col min="262" max="16384" width="6.7109375" style="6"/>
  </cols>
  <sheetData>
    <row r="1" spans="1:29" ht="15.75" customHeight="1" x14ac:dyDescent="0.25">
      <c r="A1" s="698" t="str">
        <f>IF(ISBLANK('Contact Info'!C7),"",'Contact Info'!C7)</f>
        <v/>
      </c>
      <c r="B1" s="698"/>
      <c r="C1" s="698"/>
      <c r="D1" s="698"/>
      <c r="E1" s="698"/>
      <c r="F1" s="698"/>
      <c r="G1" s="698"/>
      <c r="H1" s="698"/>
      <c r="I1" s="698"/>
      <c r="J1" s="698"/>
      <c r="K1" s="698"/>
      <c r="L1" s="698"/>
      <c r="M1" s="698"/>
      <c r="N1" s="698"/>
      <c r="O1" s="698"/>
      <c r="P1" s="698"/>
      <c r="Q1" s="698"/>
      <c r="R1" s="330"/>
      <c r="S1" s="330"/>
      <c r="T1" s="330"/>
      <c r="U1" s="330"/>
      <c r="V1" s="330"/>
      <c r="W1" s="330"/>
      <c r="X1" s="330"/>
      <c r="Y1" s="330"/>
      <c r="Z1" s="330"/>
      <c r="AA1" s="330"/>
      <c r="AB1" s="330"/>
      <c r="AC1" s="330"/>
    </row>
    <row r="2" spans="1:29" ht="6" customHeight="1" x14ac:dyDescent="0.25">
      <c r="S2" s="344"/>
      <c r="T2" s="344"/>
      <c r="U2" s="344"/>
      <c r="V2" s="344"/>
      <c r="W2" s="344"/>
      <c r="X2" s="344"/>
      <c r="Y2" s="344"/>
      <c r="Z2" s="344"/>
      <c r="AA2" s="344"/>
      <c r="AB2" s="344"/>
      <c r="AC2" s="330"/>
    </row>
    <row r="3" spans="1:29" ht="15" customHeight="1" x14ac:dyDescent="0.25">
      <c r="A3" s="748" t="s">
        <v>391</v>
      </c>
      <c r="B3" s="748"/>
      <c r="C3" s="748"/>
      <c r="D3" s="748"/>
      <c r="E3" s="748"/>
      <c r="F3" s="748"/>
      <c r="G3" s="748"/>
      <c r="H3" s="748"/>
      <c r="I3" s="748"/>
      <c r="J3" s="748"/>
      <c r="K3" s="748"/>
      <c r="L3" s="748"/>
      <c r="M3" s="748"/>
      <c r="N3" s="748"/>
      <c r="O3" s="748"/>
      <c r="P3" s="748"/>
      <c r="Q3" s="748"/>
      <c r="R3" s="330"/>
    </row>
    <row r="4" spans="1:29" ht="6" customHeight="1" x14ac:dyDescent="0.25">
      <c r="B4" s="167"/>
      <c r="C4" s="57"/>
      <c r="D4" s="167"/>
      <c r="E4" s="167"/>
      <c r="F4" s="167"/>
      <c r="G4" s="167"/>
      <c r="H4" s="167"/>
      <c r="I4" s="167"/>
      <c r="J4" s="167"/>
      <c r="K4" s="167"/>
      <c r="L4" s="167"/>
      <c r="M4" s="167"/>
      <c r="N4" s="167"/>
      <c r="O4" s="167"/>
      <c r="P4" s="167"/>
      <c r="Q4" s="167"/>
    </row>
    <row r="5" spans="1:29" x14ac:dyDescent="0.25">
      <c r="A5" s="260" t="s">
        <v>246</v>
      </c>
      <c r="B5" s="258"/>
      <c r="C5" s="258"/>
      <c r="D5" s="6"/>
      <c r="E5" s="258"/>
      <c r="F5" s="258"/>
      <c r="G5" s="258"/>
      <c r="H5" s="258"/>
      <c r="I5" s="258"/>
      <c r="J5" s="258"/>
      <c r="K5" s="258"/>
      <c r="L5" s="258"/>
      <c r="M5" s="258"/>
      <c r="N5" s="258"/>
      <c r="O5" s="258"/>
      <c r="P5" s="258"/>
      <c r="Q5" s="258"/>
    </row>
    <row r="6" spans="1:29" x14ac:dyDescent="0.25">
      <c r="A6" s="260" t="s">
        <v>87</v>
      </c>
      <c r="B6" s="258"/>
      <c r="C6" s="258"/>
      <c r="D6" s="6"/>
      <c r="E6" s="258"/>
      <c r="F6" s="258"/>
      <c r="G6" s="258"/>
      <c r="H6" s="258"/>
      <c r="I6" s="258"/>
      <c r="J6" s="258"/>
      <c r="K6" s="258"/>
      <c r="L6" s="259"/>
      <c r="M6" s="259"/>
      <c r="N6" s="259"/>
      <c r="O6" s="259"/>
      <c r="P6" s="259"/>
      <c r="Q6" s="259"/>
    </row>
    <row r="7" spans="1:29" ht="15.75" x14ac:dyDescent="0.25">
      <c r="A7" s="729" t="s">
        <v>0</v>
      </c>
      <c r="B7" s="741" t="s">
        <v>148</v>
      </c>
      <c r="C7" s="738" t="s">
        <v>145</v>
      </c>
      <c r="D7" s="735" t="s">
        <v>407</v>
      </c>
      <c r="E7" s="732" t="s">
        <v>137</v>
      </c>
      <c r="F7" s="733"/>
      <c r="G7" s="733"/>
      <c r="H7" s="733"/>
      <c r="I7" s="733"/>
      <c r="J7" s="733"/>
      <c r="K7" s="734"/>
      <c r="L7" s="732" t="s">
        <v>149</v>
      </c>
      <c r="M7" s="733"/>
      <c r="N7" s="733"/>
      <c r="O7" s="733"/>
      <c r="P7" s="733"/>
      <c r="Q7" s="744"/>
      <c r="R7" s="180"/>
    </row>
    <row r="8" spans="1:29" ht="15.6" customHeight="1" x14ac:dyDescent="0.2">
      <c r="A8" s="730"/>
      <c r="B8" s="742"/>
      <c r="C8" s="739"/>
      <c r="D8" s="736"/>
      <c r="E8" s="756" t="s">
        <v>138</v>
      </c>
      <c r="F8" s="754" t="s">
        <v>139</v>
      </c>
      <c r="G8" s="754" t="s">
        <v>140</v>
      </c>
      <c r="H8" s="754" t="s">
        <v>141</v>
      </c>
      <c r="I8" s="754" t="s">
        <v>142</v>
      </c>
      <c r="J8" s="754" t="s">
        <v>143</v>
      </c>
      <c r="K8" s="749" t="s">
        <v>144</v>
      </c>
      <c r="L8" s="745" t="s">
        <v>245</v>
      </c>
      <c r="M8" s="746"/>
      <c r="N8" s="747"/>
      <c r="O8" s="751" t="s">
        <v>150</v>
      </c>
      <c r="P8" s="752"/>
      <c r="Q8" s="753"/>
      <c r="R8" s="180"/>
    </row>
    <row r="9" spans="1:29" ht="84" customHeight="1" x14ac:dyDescent="0.25">
      <c r="A9" s="731"/>
      <c r="B9" s="743"/>
      <c r="C9" s="740"/>
      <c r="D9" s="737"/>
      <c r="E9" s="757"/>
      <c r="F9" s="755"/>
      <c r="G9" s="755"/>
      <c r="H9" s="755"/>
      <c r="I9" s="755"/>
      <c r="J9" s="755"/>
      <c r="K9" s="750"/>
      <c r="L9" s="639" t="s">
        <v>85</v>
      </c>
      <c r="M9" s="640" t="s">
        <v>86</v>
      </c>
      <c r="N9" s="640" t="s">
        <v>151</v>
      </c>
      <c r="O9" s="639" t="s">
        <v>85</v>
      </c>
      <c r="P9" s="639" t="s">
        <v>86</v>
      </c>
      <c r="Q9" s="641" t="s">
        <v>151</v>
      </c>
    </row>
    <row r="10" spans="1:29" x14ac:dyDescent="0.25">
      <c r="A10" s="181" t="s">
        <v>38</v>
      </c>
      <c r="B10" s="68" t="s">
        <v>39</v>
      </c>
      <c r="C10" s="69">
        <v>1</v>
      </c>
      <c r="D10" s="617">
        <v>75000</v>
      </c>
      <c r="E10" s="617">
        <v>5587.5</v>
      </c>
      <c r="F10" s="617">
        <v>394</v>
      </c>
      <c r="G10" s="617">
        <v>1500</v>
      </c>
      <c r="H10" s="617">
        <v>4800</v>
      </c>
      <c r="I10" s="617"/>
      <c r="J10" s="617">
        <v>1500</v>
      </c>
      <c r="K10" s="617">
        <v>150</v>
      </c>
      <c r="L10" s="88">
        <v>0.5</v>
      </c>
      <c r="M10" s="88">
        <v>0</v>
      </c>
      <c r="N10" s="88">
        <v>0</v>
      </c>
      <c r="O10" s="88"/>
      <c r="P10" s="88"/>
      <c r="Q10" s="182">
        <v>0</v>
      </c>
    </row>
    <row r="11" spans="1:29" x14ac:dyDescent="0.25">
      <c r="A11" s="183">
        <v>1</v>
      </c>
      <c r="B11" s="22"/>
      <c r="C11" s="58"/>
      <c r="D11" s="618"/>
      <c r="E11" s="618"/>
      <c r="F11" s="618"/>
      <c r="G11" s="618"/>
      <c r="H11" s="618"/>
      <c r="I11" s="618"/>
      <c r="J11" s="618"/>
      <c r="K11" s="618"/>
      <c r="L11" s="163"/>
      <c r="M11" s="163"/>
      <c r="N11" s="163"/>
      <c r="O11" s="163"/>
      <c r="P11" s="163"/>
      <c r="Q11" s="184"/>
      <c r="R11" s="83" t="str">
        <f t="shared" ref="R11:R42" si="0">IF(AND(SUM(D11:K11)&gt;0,SUM(L11:Q11)&lt;&gt;1),"Error: allocation of time does not equal 100%","")</f>
        <v/>
      </c>
    </row>
    <row r="12" spans="1:29" x14ac:dyDescent="0.25">
      <c r="A12" s="175">
        <v>2</v>
      </c>
      <c r="B12" s="22"/>
      <c r="C12" s="58"/>
      <c r="D12" s="618"/>
      <c r="E12" s="618"/>
      <c r="F12" s="618"/>
      <c r="G12" s="618"/>
      <c r="H12" s="618"/>
      <c r="I12" s="618"/>
      <c r="J12" s="618"/>
      <c r="K12" s="618"/>
      <c r="L12" s="163"/>
      <c r="M12" s="163"/>
      <c r="N12" s="163"/>
      <c r="O12" s="163"/>
      <c r="P12" s="163"/>
      <c r="Q12" s="184"/>
      <c r="R12" s="83" t="str">
        <f t="shared" si="0"/>
        <v/>
      </c>
    </row>
    <row r="13" spans="1:29" x14ac:dyDescent="0.25">
      <c r="A13" s="175">
        <v>3</v>
      </c>
      <c r="B13" s="22"/>
      <c r="C13" s="58"/>
      <c r="D13" s="618"/>
      <c r="E13" s="618"/>
      <c r="F13" s="618"/>
      <c r="G13" s="618"/>
      <c r="H13" s="618"/>
      <c r="I13" s="618"/>
      <c r="J13" s="618"/>
      <c r="K13" s="618"/>
      <c r="L13" s="163"/>
      <c r="M13" s="163"/>
      <c r="N13" s="163"/>
      <c r="O13" s="163"/>
      <c r="P13" s="163"/>
      <c r="Q13" s="184"/>
      <c r="R13" s="83" t="str">
        <f t="shared" si="0"/>
        <v/>
      </c>
    </row>
    <row r="14" spans="1:29" x14ac:dyDescent="0.25">
      <c r="A14" s="175">
        <v>4</v>
      </c>
      <c r="B14" s="22"/>
      <c r="C14" s="58"/>
      <c r="D14" s="618"/>
      <c r="E14" s="618"/>
      <c r="F14" s="618"/>
      <c r="G14" s="618"/>
      <c r="H14" s="618"/>
      <c r="I14" s="618"/>
      <c r="J14" s="618"/>
      <c r="K14" s="618"/>
      <c r="L14" s="163"/>
      <c r="M14" s="163"/>
      <c r="N14" s="163"/>
      <c r="O14" s="163"/>
      <c r="P14" s="163"/>
      <c r="Q14" s="184"/>
      <c r="R14" s="83" t="str">
        <f t="shared" si="0"/>
        <v/>
      </c>
    </row>
    <row r="15" spans="1:29" x14ac:dyDescent="0.25">
      <c r="A15" s="175">
        <v>5</v>
      </c>
      <c r="B15" s="22"/>
      <c r="C15" s="58"/>
      <c r="D15" s="618"/>
      <c r="E15" s="618"/>
      <c r="F15" s="618"/>
      <c r="G15" s="618"/>
      <c r="H15" s="618"/>
      <c r="I15" s="618"/>
      <c r="J15" s="618"/>
      <c r="K15" s="618"/>
      <c r="L15" s="163"/>
      <c r="M15" s="163"/>
      <c r="N15" s="163"/>
      <c r="O15" s="163"/>
      <c r="P15" s="163"/>
      <c r="Q15" s="184"/>
      <c r="R15" s="83" t="str">
        <f t="shared" si="0"/>
        <v/>
      </c>
    </row>
    <row r="16" spans="1:29" x14ac:dyDescent="0.25">
      <c r="A16" s="175">
        <v>6</v>
      </c>
      <c r="B16" s="22"/>
      <c r="C16" s="58"/>
      <c r="D16" s="618"/>
      <c r="E16" s="618"/>
      <c r="F16" s="618"/>
      <c r="G16" s="618"/>
      <c r="H16" s="618"/>
      <c r="I16" s="618"/>
      <c r="J16" s="618"/>
      <c r="K16" s="618"/>
      <c r="L16" s="163"/>
      <c r="M16" s="163"/>
      <c r="N16" s="163"/>
      <c r="O16" s="163"/>
      <c r="P16" s="163"/>
      <c r="Q16" s="184"/>
      <c r="R16" s="83" t="str">
        <f t="shared" si="0"/>
        <v/>
      </c>
    </row>
    <row r="17" spans="1:18" x14ac:dyDescent="0.25">
      <c r="A17" s="175">
        <v>7</v>
      </c>
      <c r="B17" s="22"/>
      <c r="C17" s="58"/>
      <c r="D17" s="618"/>
      <c r="E17" s="618"/>
      <c r="F17" s="618"/>
      <c r="G17" s="618"/>
      <c r="H17" s="618"/>
      <c r="I17" s="618"/>
      <c r="J17" s="618"/>
      <c r="K17" s="618"/>
      <c r="L17" s="163"/>
      <c r="M17" s="163"/>
      <c r="N17" s="163"/>
      <c r="O17" s="163"/>
      <c r="P17" s="163"/>
      <c r="Q17" s="184"/>
      <c r="R17" s="83" t="str">
        <f t="shared" si="0"/>
        <v/>
      </c>
    </row>
    <row r="18" spans="1:18" x14ac:dyDescent="0.25">
      <c r="A18" s="175">
        <v>8</v>
      </c>
      <c r="B18" s="22"/>
      <c r="C18" s="58"/>
      <c r="D18" s="618"/>
      <c r="E18" s="618"/>
      <c r="F18" s="618"/>
      <c r="G18" s="618"/>
      <c r="H18" s="618"/>
      <c r="I18" s="618"/>
      <c r="J18" s="618"/>
      <c r="K18" s="618"/>
      <c r="L18" s="163"/>
      <c r="M18" s="163"/>
      <c r="N18" s="163"/>
      <c r="O18" s="163"/>
      <c r="P18" s="163"/>
      <c r="Q18" s="184"/>
      <c r="R18" s="83" t="str">
        <f t="shared" si="0"/>
        <v/>
      </c>
    </row>
    <row r="19" spans="1:18" x14ac:dyDescent="0.25">
      <c r="A19" s="175">
        <v>9</v>
      </c>
      <c r="B19" s="22"/>
      <c r="C19" s="58"/>
      <c r="D19" s="618"/>
      <c r="E19" s="618"/>
      <c r="F19" s="618"/>
      <c r="G19" s="618"/>
      <c r="H19" s="618"/>
      <c r="I19" s="618"/>
      <c r="J19" s="618"/>
      <c r="K19" s="618"/>
      <c r="L19" s="163"/>
      <c r="M19" s="163"/>
      <c r="N19" s="163"/>
      <c r="O19" s="163"/>
      <c r="P19" s="163"/>
      <c r="Q19" s="184"/>
      <c r="R19" s="83" t="str">
        <f t="shared" si="0"/>
        <v/>
      </c>
    </row>
    <row r="20" spans="1:18" x14ac:dyDescent="0.25">
      <c r="A20" s="175">
        <v>10</v>
      </c>
      <c r="B20" s="22"/>
      <c r="C20" s="58"/>
      <c r="D20" s="618"/>
      <c r="E20" s="618"/>
      <c r="F20" s="618"/>
      <c r="G20" s="618"/>
      <c r="H20" s="618"/>
      <c r="I20" s="618"/>
      <c r="J20" s="618"/>
      <c r="K20" s="618"/>
      <c r="L20" s="163"/>
      <c r="M20" s="163"/>
      <c r="N20" s="163"/>
      <c r="O20" s="163"/>
      <c r="P20" s="163"/>
      <c r="Q20" s="184"/>
      <c r="R20" s="83" t="str">
        <f t="shared" si="0"/>
        <v/>
      </c>
    </row>
    <row r="21" spans="1:18" x14ac:dyDescent="0.25">
      <c r="A21" s="175">
        <v>11</v>
      </c>
      <c r="B21" s="22"/>
      <c r="C21" s="58"/>
      <c r="D21" s="618"/>
      <c r="E21" s="618"/>
      <c r="F21" s="618"/>
      <c r="G21" s="618"/>
      <c r="H21" s="618"/>
      <c r="I21" s="618"/>
      <c r="J21" s="618"/>
      <c r="K21" s="618"/>
      <c r="L21" s="163"/>
      <c r="M21" s="163"/>
      <c r="N21" s="163"/>
      <c r="O21" s="163"/>
      <c r="P21" s="163"/>
      <c r="Q21" s="184"/>
      <c r="R21" s="83" t="str">
        <f t="shared" si="0"/>
        <v/>
      </c>
    </row>
    <row r="22" spans="1:18" x14ac:dyDescent="0.25">
      <c r="A22" s="175">
        <v>12</v>
      </c>
      <c r="B22" s="22"/>
      <c r="C22" s="58"/>
      <c r="D22" s="618"/>
      <c r="E22" s="618"/>
      <c r="F22" s="618"/>
      <c r="G22" s="618"/>
      <c r="H22" s="618"/>
      <c r="I22" s="618"/>
      <c r="J22" s="618"/>
      <c r="K22" s="618"/>
      <c r="L22" s="163"/>
      <c r="M22" s="163"/>
      <c r="N22" s="163"/>
      <c r="O22" s="163"/>
      <c r="P22" s="163"/>
      <c r="Q22" s="184"/>
      <c r="R22" s="83" t="str">
        <f t="shared" si="0"/>
        <v/>
      </c>
    </row>
    <row r="23" spans="1:18" x14ac:dyDescent="0.25">
      <c r="A23" s="175">
        <v>13</v>
      </c>
      <c r="B23" s="22"/>
      <c r="C23" s="58"/>
      <c r="D23" s="618"/>
      <c r="E23" s="618"/>
      <c r="F23" s="618"/>
      <c r="G23" s="618"/>
      <c r="H23" s="618"/>
      <c r="I23" s="618"/>
      <c r="J23" s="618"/>
      <c r="K23" s="618"/>
      <c r="L23" s="163"/>
      <c r="M23" s="163"/>
      <c r="N23" s="163"/>
      <c r="O23" s="163"/>
      <c r="P23" s="163"/>
      <c r="Q23" s="184"/>
      <c r="R23" s="83" t="str">
        <f t="shared" si="0"/>
        <v/>
      </c>
    </row>
    <row r="24" spans="1:18" x14ac:dyDescent="0.25">
      <c r="A24" s="175">
        <v>14</v>
      </c>
      <c r="B24" s="22"/>
      <c r="C24" s="58"/>
      <c r="D24" s="618"/>
      <c r="E24" s="618"/>
      <c r="F24" s="618"/>
      <c r="G24" s="618"/>
      <c r="H24" s="618"/>
      <c r="I24" s="618"/>
      <c r="J24" s="618"/>
      <c r="K24" s="618"/>
      <c r="L24" s="163"/>
      <c r="M24" s="163"/>
      <c r="N24" s="163"/>
      <c r="O24" s="163"/>
      <c r="P24" s="163"/>
      <c r="Q24" s="184"/>
      <c r="R24" s="83" t="str">
        <f t="shared" si="0"/>
        <v/>
      </c>
    </row>
    <row r="25" spans="1:18" x14ac:dyDescent="0.25">
      <c r="A25" s="175">
        <v>15</v>
      </c>
      <c r="B25" s="22"/>
      <c r="C25" s="58"/>
      <c r="D25" s="618"/>
      <c r="E25" s="618"/>
      <c r="F25" s="618"/>
      <c r="G25" s="618"/>
      <c r="H25" s="618"/>
      <c r="I25" s="618"/>
      <c r="J25" s="618"/>
      <c r="K25" s="618"/>
      <c r="L25" s="163"/>
      <c r="M25" s="163"/>
      <c r="N25" s="163"/>
      <c r="O25" s="163"/>
      <c r="P25" s="163"/>
      <c r="Q25" s="184"/>
      <c r="R25" s="83" t="str">
        <f t="shared" si="0"/>
        <v/>
      </c>
    </row>
    <row r="26" spans="1:18" x14ac:dyDescent="0.25">
      <c r="A26" s="175">
        <v>16</v>
      </c>
      <c r="B26" s="22"/>
      <c r="C26" s="58"/>
      <c r="D26" s="618"/>
      <c r="E26" s="618"/>
      <c r="F26" s="618"/>
      <c r="G26" s="618"/>
      <c r="H26" s="618"/>
      <c r="I26" s="618"/>
      <c r="J26" s="618"/>
      <c r="K26" s="618"/>
      <c r="L26" s="163"/>
      <c r="M26" s="163"/>
      <c r="N26" s="163"/>
      <c r="O26" s="163"/>
      <c r="P26" s="163"/>
      <c r="Q26" s="184"/>
      <c r="R26" s="83" t="str">
        <f t="shared" si="0"/>
        <v/>
      </c>
    </row>
    <row r="27" spans="1:18" x14ac:dyDescent="0.25">
      <c r="A27" s="175">
        <v>17</v>
      </c>
      <c r="B27" s="22"/>
      <c r="C27" s="58"/>
      <c r="D27" s="618"/>
      <c r="E27" s="618"/>
      <c r="F27" s="618"/>
      <c r="G27" s="618"/>
      <c r="H27" s="618"/>
      <c r="I27" s="618"/>
      <c r="J27" s="618"/>
      <c r="K27" s="618"/>
      <c r="L27" s="163"/>
      <c r="M27" s="163"/>
      <c r="N27" s="163"/>
      <c r="O27" s="163"/>
      <c r="P27" s="163"/>
      <c r="Q27" s="184"/>
      <c r="R27" s="83" t="str">
        <f t="shared" si="0"/>
        <v/>
      </c>
    </row>
    <row r="28" spans="1:18" x14ac:dyDescent="0.25">
      <c r="A28" s="175">
        <v>18</v>
      </c>
      <c r="B28" s="22"/>
      <c r="C28" s="58"/>
      <c r="D28" s="618"/>
      <c r="E28" s="618"/>
      <c r="F28" s="618"/>
      <c r="G28" s="618"/>
      <c r="H28" s="618"/>
      <c r="I28" s="618"/>
      <c r="J28" s="618"/>
      <c r="K28" s="618"/>
      <c r="L28" s="163"/>
      <c r="M28" s="163"/>
      <c r="N28" s="163"/>
      <c r="O28" s="163"/>
      <c r="P28" s="163"/>
      <c r="Q28" s="184"/>
      <c r="R28" s="83" t="str">
        <f t="shared" si="0"/>
        <v/>
      </c>
    </row>
    <row r="29" spans="1:18" x14ac:dyDescent="0.25">
      <c r="A29" s="175">
        <v>19</v>
      </c>
      <c r="B29" s="22"/>
      <c r="C29" s="58"/>
      <c r="D29" s="618"/>
      <c r="E29" s="618"/>
      <c r="F29" s="618"/>
      <c r="G29" s="618"/>
      <c r="H29" s="618"/>
      <c r="I29" s="618"/>
      <c r="J29" s="618"/>
      <c r="K29" s="618"/>
      <c r="L29" s="163"/>
      <c r="M29" s="163"/>
      <c r="N29" s="163"/>
      <c r="O29" s="163"/>
      <c r="P29" s="163"/>
      <c r="Q29" s="184"/>
      <c r="R29" s="83" t="str">
        <f t="shared" si="0"/>
        <v/>
      </c>
    </row>
    <row r="30" spans="1:18" x14ac:dyDescent="0.25">
      <c r="A30" s="175">
        <v>20</v>
      </c>
      <c r="B30" s="22"/>
      <c r="C30" s="58"/>
      <c r="D30" s="618"/>
      <c r="E30" s="618"/>
      <c r="F30" s="618"/>
      <c r="G30" s="618"/>
      <c r="H30" s="618"/>
      <c r="I30" s="618"/>
      <c r="J30" s="618"/>
      <c r="K30" s="618"/>
      <c r="L30" s="163"/>
      <c r="M30" s="163"/>
      <c r="N30" s="163"/>
      <c r="O30" s="163"/>
      <c r="P30" s="163"/>
      <c r="Q30" s="184"/>
      <c r="R30" s="83" t="str">
        <f t="shared" si="0"/>
        <v/>
      </c>
    </row>
    <row r="31" spans="1:18" x14ac:dyDescent="0.25">
      <c r="A31" s="175">
        <v>21</v>
      </c>
      <c r="B31" s="22"/>
      <c r="C31" s="58"/>
      <c r="D31" s="618"/>
      <c r="E31" s="618"/>
      <c r="F31" s="618"/>
      <c r="G31" s="618"/>
      <c r="H31" s="618"/>
      <c r="I31" s="618"/>
      <c r="J31" s="618"/>
      <c r="K31" s="618"/>
      <c r="L31" s="163"/>
      <c r="M31" s="163"/>
      <c r="N31" s="163"/>
      <c r="O31" s="163"/>
      <c r="P31" s="163"/>
      <c r="Q31" s="184"/>
      <c r="R31" s="83" t="str">
        <f t="shared" si="0"/>
        <v/>
      </c>
    </row>
    <row r="32" spans="1:18" x14ac:dyDescent="0.25">
      <c r="A32" s="175">
        <v>22</v>
      </c>
      <c r="B32" s="22"/>
      <c r="C32" s="58"/>
      <c r="D32" s="618"/>
      <c r="E32" s="618"/>
      <c r="F32" s="618"/>
      <c r="G32" s="618"/>
      <c r="H32" s="618"/>
      <c r="I32" s="618"/>
      <c r="J32" s="618"/>
      <c r="K32" s="618"/>
      <c r="L32" s="163"/>
      <c r="M32" s="163"/>
      <c r="N32" s="163"/>
      <c r="O32" s="163"/>
      <c r="P32" s="163"/>
      <c r="Q32" s="184"/>
      <c r="R32" s="83" t="str">
        <f t="shared" si="0"/>
        <v/>
      </c>
    </row>
    <row r="33" spans="1:18" x14ac:dyDescent="0.25">
      <c r="A33" s="175">
        <v>23</v>
      </c>
      <c r="B33" s="22"/>
      <c r="C33" s="58"/>
      <c r="D33" s="618"/>
      <c r="E33" s="618"/>
      <c r="F33" s="618"/>
      <c r="G33" s="618"/>
      <c r="H33" s="618"/>
      <c r="I33" s="618"/>
      <c r="J33" s="618"/>
      <c r="K33" s="618"/>
      <c r="L33" s="163"/>
      <c r="M33" s="163"/>
      <c r="N33" s="163"/>
      <c r="O33" s="163"/>
      <c r="P33" s="163"/>
      <c r="Q33" s="184"/>
      <c r="R33" s="83" t="str">
        <f t="shared" si="0"/>
        <v/>
      </c>
    </row>
    <row r="34" spans="1:18" x14ac:dyDescent="0.25">
      <c r="A34" s="176">
        <v>24</v>
      </c>
      <c r="B34" s="441"/>
      <c r="C34" s="442"/>
      <c r="D34" s="619"/>
      <c r="E34" s="619"/>
      <c r="F34" s="619"/>
      <c r="G34" s="619"/>
      <c r="H34" s="619"/>
      <c r="I34" s="619"/>
      <c r="J34" s="619"/>
      <c r="K34" s="619"/>
      <c r="L34" s="443"/>
      <c r="M34" s="443"/>
      <c r="N34" s="443"/>
      <c r="O34" s="443"/>
      <c r="P34" s="443"/>
      <c r="Q34" s="444"/>
      <c r="R34" s="83" t="str">
        <f t="shared" si="0"/>
        <v/>
      </c>
    </row>
    <row r="35" spans="1:18" x14ac:dyDescent="0.25">
      <c r="A35" s="179">
        <v>25</v>
      </c>
      <c r="B35" s="67"/>
      <c r="C35" s="642"/>
      <c r="D35" s="634"/>
      <c r="E35" s="634"/>
      <c r="F35" s="634"/>
      <c r="G35" s="634"/>
      <c r="H35" s="634"/>
      <c r="I35" s="634"/>
      <c r="J35" s="634"/>
      <c r="K35" s="634"/>
      <c r="L35" s="164"/>
      <c r="M35" s="164"/>
      <c r="N35" s="164"/>
      <c r="O35" s="164"/>
      <c r="P35" s="164"/>
      <c r="Q35" s="185"/>
      <c r="R35" s="83" t="str">
        <f t="shared" si="0"/>
        <v/>
      </c>
    </row>
    <row r="36" spans="1:18" x14ac:dyDescent="0.25">
      <c r="A36" s="183">
        <v>26</v>
      </c>
      <c r="B36" s="22"/>
      <c r="C36" s="58"/>
      <c r="D36" s="618"/>
      <c r="E36" s="618"/>
      <c r="F36" s="618"/>
      <c r="G36" s="618"/>
      <c r="H36" s="618"/>
      <c r="I36" s="618"/>
      <c r="J36" s="618"/>
      <c r="K36" s="618"/>
      <c r="L36" s="163"/>
      <c r="M36" s="163"/>
      <c r="N36" s="163"/>
      <c r="O36" s="163"/>
      <c r="P36" s="163"/>
      <c r="Q36" s="184"/>
      <c r="R36" s="83" t="str">
        <f t="shared" si="0"/>
        <v/>
      </c>
    </row>
    <row r="37" spans="1:18" x14ac:dyDescent="0.25">
      <c r="A37" s="175">
        <v>27</v>
      </c>
      <c r="B37" s="22"/>
      <c r="C37" s="58"/>
      <c r="D37" s="618"/>
      <c r="E37" s="618"/>
      <c r="F37" s="618"/>
      <c r="G37" s="618"/>
      <c r="H37" s="618"/>
      <c r="I37" s="618"/>
      <c r="J37" s="618"/>
      <c r="K37" s="618"/>
      <c r="L37" s="163"/>
      <c r="M37" s="163"/>
      <c r="N37" s="163"/>
      <c r="O37" s="163"/>
      <c r="P37" s="163"/>
      <c r="Q37" s="184"/>
      <c r="R37" s="83" t="str">
        <f t="shared" si="0"/>
        <v/>
      </c>
    </row>
    <row r="38" spans="1:18" x14ac:dyDescent="0.25">
      <c r="A38" s="175">
        <v>28</v>
      </c>
      <c r="B38" s="22"/>
      <c r="C38" s="58"/>
      <c r="D38" s="618"/>
      <c r="E38" s="618"/>
      <c r="F38" s="618"/>
      <c r="G38" s="618"/>
      <c r="H38" s="618"/>
      <c r="I38" s="618"/>
      <c r="J38" s="618"/>
      <c r="K38" s="618"/>
      <c r="L38" s="163"/>
      <c r="M38" s="163"/>
      <c r="N38" s="163"/>
      <c r="O38" s="163"/>
      <c r="P38" s="163"/>
      <c r="Q38" s="184"/>
      <c r="R38" s="83" t="str">
        <f t="shared" si="0"/>
        <v/>
      </c>
    </row>
    <row r="39" spans="1:18" x14ac:dyDescent="0.25">
      <c r="A39" s="175">
        <v>29</v>
      </c>
      <c r="B39" s="22"/>
      <c r="C39" s="58"/>
      <c r="D39" s="618"/>
      <c r="E39" s="618"/>
      <c r="F39" s="618"/>
      <c r="G39" s="618"/>
      <c r="H39" s="618"/>
      <c r="I39" s="618"/>
      <c r="J39" s="618"/>
      <c r="K39" s="618"/>
      <c r="L39" s="163"/>
      <c r="M39" s="163"/>
      <c r="N39" s="163"/>
      <c r="O39" s="163"/>
      <c r="P39" s="163"/>
      <c r="Q39" s="184"/>
      <c r="R39" s="83" t="str">
        <f t="shared" si="0"/>
        <v/>
      </c>
    </row>
    <row r="40" spans="1:18" x14ac:dyDescent="0.25">
      <c r="A40" s="175">
        <v>30</v>
      </c>
      <c r="B40" s="22"/>
      <c r="C40" s="58"/>
      <c r="D40" s="618"/>
      <c r="E40" s="618"/>
      <c r="F40" s="618"/>
      <c r="G40" s="618"/>
      <c r="H40" s="618"/>
      <c r="I40" s="618"/>
      <c r="J40" s="618"/>
      <c r="K40" s="618"/>
      <c r="L40" s="163"/>
      <c r="M40" s="163"/>
      <c r="N40" s="163"/>
      <c r="O40" s="163"/>
      <c r="P40" s="163"/>
      <c r="Q40" s="184"/>
      <c r="R40" s="83" t="str">
        <f t="shared" si="0"/>
        <v/>
      </c>
    </row>
    <row r="41" spans="1:18" x14ac:dyDescent="0.25">
      <c r="A41" s="175">
        <v>31</v>
      </c>
      <c r="B41" s="22"/>
      <c r="C41" s="58"/>
      <c r="D41" s="618"/>
      <c r="E41" s="618"/>
      <c r="F41" s="618"/>
      <c r="G41" s="618"/>
      <c r="H41" s="618"/>
      <c r="I41" s="618"/>
      <c r="J41" s="618"/>
      <c r="K41" s="618"/>
      <c r="L41" s="163"/>
      <c r="M41" s="163"/>
      <c r="N41" s="163"/>
      <c r="O41" s="163"/>
      <c r="P41" s="163"/>
      <c r="Q41" s="184"/>
      <c r="R41" s="83" t="str">
        <f t="shared" si="0"/>
        <v/>
      </c>
    </row>
    <row r="42" spans="1:18" x14ac:dyDescent="0.25">
      <c r="A42" s="175">
        <v>32</v>
      </c>
      <c r="B42" s="22"/>
      <c r="C42" s="58"/>
      <c r="D42" s="618"/>
      <c r="E42" s="618"/>
      <c r="F42" s="618"/>
      <c r="G42" s="618"/>
      <c r="H42" s="618"/>
      <c r="I42" s="618"/>
      <c r="J42" s="618"/>
      <c r="K42" s="618"/>
      <c r="L42" s="163"/>
      <c r="M42" s="163"/>
      <c r="N42" s="163"/>
      <c r="O42" s="163"/>
      <c r="P42" s="163"/>
      <c r="Q42" s="184"/>
      <c r="R42" s="83" t="str">
        <f t="shared" si="0"/>
        <v/>
      </c>
    </row>
    <row r="43" spans="1:18" x14ac:dyDescent="0.25">
      <c r="A43" s="175">
        <v>33</v>
      </c>
      <c r="B43" s="22"/>
      <c r="C43" s="58"/>
      <c r="D43" s="618"/>
      <c r="E43" s="618"/>
      <c r="F43" s="618"/>
      <c r="G43" s="618"/>
      <c r="H43" s="618"/>
      <c r="I43" s="618"/>
      <c r="J43" s="618"/>
      <c r="K43" s="618"/>
      <c r="L43" s="163"/>
      <c r="M43" s="163"/>
      <c r="N43" s="163"/>
      <c r="O43" s="163"/>
      <c r="P43" s="163"/>
      <c r="Q43" s="184"/>
      <c r="R43" s="83" t="str">
        <f t="shared" ref="R43:R60" si="1">IF(AND(SUM(D43:K43)&gt;0,SUM(L43:Q43)&lt;&gt;1),"Error: allocation of time does not equal 100%","")</f>
        <v/>
      </c>
    </row>
    <row r="44" spans="1:18" x14ac:dyDescent="0.25">
      <c r="A44" s="175">
        <v>34</v>
      </c>
      <c r="B44" s="22"/>
      <c r="C44" s="58"/>
      <c r="D44" s="618"/>
      <c r="E44" s="618"/>
      <c r="F44" s="618"/>
      <c r="G44" s="618"/>
      <c r="H44" s="618"/>
      <c r="I44" s="618"/>
      <c r="J44" s="618"/>
      <c r="K44" s="618"/>
      <c r="L44" s="163"/>
      <c r="M44" s="163"/>
      <c r="N44" s="163"/>
      <c r="O44" s="163"/>
      <c r="P44" s="163"/>
      <c r="Q44" s="184"/>
      <c r="R44" s="83" t="str">
        <f t="shared" si="1"/>
        <v/>
      </c>
    </row>
    <row r="45" spans="1:18" x14ac:dyDescent="0.25">
      <c r="A45" s="175">
        <v>35</v>
      </c>
      <c r="B45" s="22"/>
      <c r="C45" s="58"/>
      <c r="D45" s="618"/>
      <c r="E45" s="618"/>
      <c r="F45" s="618"/>
      <c r="G45" s="618"/>
      <c r="H45" s="618"/>
      <c r="I45" s="618"/>
      <c r="J45" s="618"/>
      <c r="K45" s="618"/>
      <c r="L45" s="163"/>
      <c r="M45" s="163"/>
      <c r="N45" s="163"/>
      <c r="O45" s="163"/>
      <c r="P45" s="163"/>
      <c r="Q45" s="184"/>
      <c r="R45" s="83" t="str">
        <f t="shared" si="1"/>
        <v/>
      </c>
    </row>
    <row r="46" spans="1:18" x14ac:dyDescent="0.25">
      <c r="A46" s="175">
        <v>36</v>
      </c>
      <c r="B46" s="22"/>
      <c r="C46" s="58"/>
      <c r="D46" s="618"/>
      <c r="E46" s="618"/>
      <c r="F46" s="618"/>
      <c r="G46" s="618"/>
      <c r="H46" s="618"/>
      <c r="I46" s="618"/>
      <c r="J46" s="618"/>
      <c r="K46" s="618"/>
      <c r="L46" s="163"/>
      <c r="M46" s="163"/>
      <c r="N46" s="163"/>
      <c r="O46" s="163"/>
      <c r="P46" s="163"/>
      <c r="Q46" s="184"/>
      <c r="R46" s="83" t="str">
        <f t="shared" si="1"/>
        <v/>
      </c>
    </row>
    <row r="47" spans="1:18" x14ac:dyDescent="0.25">
      <c r="A47" s="175">
        <v>37</v>
      </c>
      <c r="B47" s="22"/>
      <c r="C47" s="58"/>
      <c r="D47" s="618"/>
      <c r="E47" s="618"/>
      <c r="F47" s="618"/>
      <c r="G47" s="618"/>
      <c r="H47" s="618"/>
      <c r="I47" s="618"/>
      <c r="J47" s="618"/>
      <c r="K47" s="618"/>
      <c r="L47" s="163"/>
      <c r="M47" s="163"/>
      <c r="N47" s="163"/>
      <c r="O47" s="163"/>
      <c r="P47" s="163"/>
      <c r="Q47" s="184"/>
      <c r="R47" s="83" t="str">
        <f t="shared" si="1"/>
        <v/>
      </c>
    </row>
    <row r="48" spans="1:18" x14ac:dyDescent="0.25">
      <c r="A48" s="175">
        <v>38</v>
      </c>
      <c r="B48" s="22"/>
      <c r="C48" s="58"/>
      <c r="D48" s="618"/>
      <c r="E48" s="618"/>
      <c r="F48" s="618"/>
      <c r="G48" s="618"/>
      <c r="H48" s="618"/>
      <c r="I48" s="618"/>
      <c r="J48" s="618"/>
      <c r="K48" s="618"/>
      <c r="L48" s="163"/>
      <c r="M48" s="163"/>
      <c r="N48" s="163"/>
      <c r="O48" s="163"/>
      <c r="P48" s="163"/>
      <c r="Q48" s="184"/>
      <c r="R48" s="83" t="str">
        <f t="shared" si="1"/>
        <v/>
      </c>
    </row>
    <row r="49" spans="1:18" x14ac:dyDescent="0.25">
      <c r="A49" s="175">
        <v>39</v>
      </c>
      <c r="B49" s="22"/>
      <c r="C49" s="58"/>
      <c r="D49" s="618"/>
      <c r="E49" s="618"/>
      <c r="F49" s="618"/>
      <c r="G49" s="618"/>
      <c r="H49" s="618"/>
      <c r="I49" s="618"/>
      <c r="J49" s="618"/>
      <c r="K49" s="618"/>
      <c r="L49" s="163"/>
      <c r="M49" s="163"/>
      <c r="N49" s="163"/>
      <c r="O49" s="163"/>
      <c r="P49" s="163"/>
      <c r="Q49" s="184"/>
      <c r="R49" s="83" t="str">
        <f t="shared" si="1"/>
        <v/>
      </c>
    </row>
    <row r="50" spans="1:18" x14ac:dyDescent="0.25">
      <c r="A50" s="175">
        <v>40</v>
      </c>
      <c r="B50" s="22"/>
      <c r="C50" s="58"/>
      <c r="D50" s="618"/>
      <c r="E50" s="618"/>
      <c r="F50" s="618"/>
      <c r="G50" s="618"/>
      <c r="H50" s="618"/>
      <c r="I50" s="618"/>
      <c r="J50" s="618"/>
      <c r="K50" s="618"/>
      <c r="L50" s="163"/>
      <c r="M50" s="163"/>
      <c r="N50" s="163"/>
      <c r="O50" s="163"/>
      <c r="P50" s="163"/>
      <c r="Q50" s="184"/>
      <c r="R50" s="83" t="str">
        <f t="shared" si="1"/>
        <v/>
      </c>
    </row>
    <row r="51" spans="1:18" x14ac:dyDescent="0.25">
      <c r="A51" s="175">
        <v>41</v>
      </c>
      <c r="B51" s="22"/>
      <c r="C51" s="58"/>
      <c r="D51" s="618"/>
      <c r="E51" s="618"/>
      <c r="F51" s="618"/>
      <c r="G51" s="618"/>
      <c r="H51" s="618"/>
      <c r="I51" s="618"/>
      <c r="J51" s="618"/>
      <c r="K51" s="618"/>
      <c r="L51" s="163"/>
      <c r="M51" s="163"/>
      <c r="N51" s="163"/>
      <c r="O51" s="163"/>
      <c r="P51" s="163"/>
      <c r="Q51" s="184"/>
      <c r="R51" s="83" t="str">
        <f t="shared" si="1"/>
        <v/>
      </c>
    </row>
    <row r="52" spans="1:18" x14ac:dyDescent="0.25">
      <c r="A52" s="175">
        <v>42</v>
      </c>
      <c r="B52" s="22"/>
      <c r="C52" s="58"/>
      <c r="D52" s="618"/>
      <c r="E52" s="618"/>
      <c r="F52" s="618"/>
      <c r="G52" s="618"/>
      <c r="H52" s="618"/>
      <c r="I52" s="618"/>
      <c r="J52" s="618"/>
      <c r="K52" s="618"/>
      <c r="L52" s="163"/>
      <c r="M52" s="163"/>
      <c r="N52" s="163"/>
      <c r="O52" s="163"/>
      <c r="P52" s="163"/>
      <c r="Q52" s="184"/>
      <c r="R52" s="83" t="str">
        <f t="shared" si="1"/>
        <v/>
      </c>
    </row>
    <row r="53" spans="1:18" x14ac:dyDescent="0.25">
      <c r="A53" s="175">
        <v>43</v>
      </c>
      <c r="B53" s="22"/>
      <c r="C53" s="58"/>
      <c r="D53" s="618"/>
      <c r="E53" s="618"/>
      <c r="F53" s="618"/>
      <c r="G53" s="618"/>
      <c r="H53" s="618"/>
      <c r="I53" s="618"/>
      <c r="J53" s="618"/>
      <c r="K53" s="618"/>
      <c r="L53" s="163"/>
      <c r="M53" s="163"/>
      <c r="N53" s="163"/>
      <c r="O53" s="163"/>
      <c r="P53" s="163"/>
      <c r="Q53" s="184"/>
      <c r="R53" s="83" t="str">
        <f t="shared" si="1"/>
        <v/>
      </c>
    </row>
    <row r="54" spans="1:18" x14ac:dyDescent="0.25">
      <c r="A54" s="175">
        <v>44</v>
      </c>
      <c r="B54" s="22"/>
      <c r="C54" s="58"/>
      <c r="D54" s="618"/>
      <c r="E54" s="618"/>
      <c r="F54" s="618"/>
      <c r="G54" s="618"/>
      <c r="H54" s="618"/>
      <c r="I54" s="618"/>
      <c r="J54" s="618"/>
      <c r="K54" s="618"/>
      <c r="L54" s="163"/>
      <c r="M54" s="163"/>
      <c r="N54" s="163"/>
      <c r="O54" s="163"/>
      <c r="P54" s="163"/>
      <c r="Q54" s="184"/>
      <c r="R54" s="83" t="str">
        <f t="shared" si="1"/>
        <v/>
      </c>
    </row>
    <row r="55" spans="1:18" x14ac:dyDescent="0.25">
      <c r="A55" s="175">
        <v>45</v>
      </c>
      <c r="B55" s="22"/>
      <c r="C55" s="58"/>
      <c r="D55" s="618"/>
      <c r="E55" s="618"/>
      <c r="F55" s="618"/>
      <c r="G55" s="618"/>
      <c r="H55" s="618"/>
      <c r="I55" s="618"/>
      <c r="J55" s="618"/>
      <c r="K55" s="618"/>
      <c r="L55" s="163"/>
      <c r="M55" s="163"/>
      <c r="N55" s="163"/>
      <c r="O55" s="163"/>
      <c r="P55" s="163"/>
      <c r="Q55" s="184"/>
      <c r="R55" s="83" t="str">
        <f t="shared" si="1"/>
        <v/>
      </c>
    </row>
    <row r="56" spans="1:18" x14ac:dyDescent="0.25">
      <c r="A56" s="175">
        <v>46</v>
      </c>
      <c r="B56" s="22"/>
      <c r="C56" s="58"/>
      <c r="D56" s="618"/>
      <c r="E56" s="618"/>
      <c r="F56" s="618"/>
      <c r="G56" s="618"/>
      <c r="H56" s="618"/>
      <c r="I56" s="618"/>
      <c r="J56" s="618"/>
      <c r="K56" s="618"/>
      <c r="L56" s="163"/>
      <c r="M56" s="163"/>
      <c r="N56" s="163"/>
      <c r="O56" s="163"/>
      <c r="P56" s="163"/>
      <c r="Q56" s="184"/>
      <c r="R56" s="83" t="str">
        <f t="shared" si="1"/>
        <v/>
      </c>
    </row>
    <row r="57" spans="1:18" x14ac:dyDescent="0.25">
      <c r="A57" s="175">
        <v>47</v>
      </c>
      <c r="B57" s="22"/>
      <c r="C57" s="58"/>
      <c r="D57" s="618"/>
      <c r="E57" s="618"/>
      <c r="F57" s="618"/>
      <c r="G57" s="618"/>
      <c r="H57" s="618"/>
      <c r="I57" s="618"/>
      <c r="J57" s="618"/>
      <c r="K57" s="618"/>
      <c r="L57" s="163"/>
      <c r="M57" s="163"/>
      <c r="N57" s="163"/>
      <c r="O57" s="163"/>
      <c r="P57" s="163"/>
      <c r="Q57" s="184"/>
      <c r="R57" s="83" t="str">
        <f t="shared" si="1"/>
        <v/>
      </c>
    </row>
    <row r="58" spans="1:18" x14ac:dyDescent="0.25">
      <c r="A58" s="175">
        <v>48</v>
      </c>
      <c r="B58" s="22"/>
      <c r="C58" s="58"/>
      <c r="D58" s="618"/>
      <c r="E58" s="618"/>
      <c r="F58" s="618"/>
      <c r="G58" s="618"/>
      <c r="H58" s="618"/>
      <c r="I58" s="618"/>
      <c r="J58" s="618"/>
      <c r="K58" s="618"/>
      <c r="L58" s="163"/>
      <c r="M58" s="163"/>
      <c r="N58" s="163"/>
      <c r="O58" s="163"/>
      <c r="P58" s="163"/>
      <c r="Q58" s="184"/>
      <c r="R58" s="83" t="str">
        <f t="shared" si="1"/>
        <v/>
      </c>
    </row>
    <row r="59" spans="1:18" x14ac:dyDescent="0.25">
      <c r="A59" s="175">
        <v>49</v>
      </c>
      <c r="B59" s="22"/>
      <c r="C59" s="58"/>
      <c r="D59" s="618"/>
      <c r="E59" s="618"/>
      <c r="F59" s="618"/>
      <c r="G59" s="618"/>
      <c r="H59" s="618"/>
      <c r="I59" s="618"/>
      <c r="J59" s="618"/>
      <c r="K59" s="618"/>
      <c r="L59" s="163"/>
      <c r="M59" s="163"/>
      <c r="N59" s="163"/>
      <c r="O59" s="163"/>
      <c r="P59" s="163"/>
      <c r="Q59" s="184"/>
      <c r="R59" s="83" t="str">
        <f t="shared" si="1"/>
        <v/>
      </c>
    </row>
    <row r="60" spans="1:18" x14ac:dyDescent="0.25">
      <c r="A60" s="179">
        <v>50</v>
      </c>
      <c r="B60" s="186"/>
      <c r="C60" s="187"/>
      <c r="D60" s="621"/>
      <c r="E60" s="621"/>
      <c r="F60" s="621"/>
      <c r="G60" s="621"/>
      <c r="H60" s="621"/>
      <c r="I60" s="621"/>
      <c r="J60" s="621"/>
      <c r="K60" s="621"/>
      <c r="L60" s="188"/>
      <c r="M60" s="188"/>
      <c r="N60" s="188"/>
      <c r="O60" s="188"/>
      <c r="P60" s="188"/>
      <c r="Q60" s="189"/>
      <c r="R60" s="83" t="str">
        <f t="shared" si="1"/>
        <v/>
      </c>
    </row>
  </sheetData>
  <sheetProtection algorithmName="SHA-512" hashValue="Q0rRXYsRpVlGUI1as+2RYI0uK+5D20Orlf3xPr+Z/f0tFqSJ4fJX3z29xRWPA1PtvktypeH3WCXy4UEF5CpfYw==" saltValue="UofUZq90py/KX7dbL/1jkg==" spinCount="100000" sheet="1" objects="1" scenarios="1"/>
  <mergeCells count="17">
    <mergeCell ref="I8:I9"/>
    <mergeCell ref="A1:Q1"/>
    <mergeCell ref="A7:A9"/>
    <mergeCell ref="E7:K7"/>
    <mergeCell ref="D7:D9"/>
    <mergeCell ref="C7:C9"/>
    <mergeCell ref="B7:B9"/>
    <mergeCell ref="L7:Q7"/>
    <mergeCell ref="L8:N8"/>
    <mergeCell ref="A3:Q3"/>
    <mergeCell ref="K8:K9"/>
    <mergeCell ref="O8:Q8"/>
    <mergeCell ref="J8:J9"/>
    <mergeCell ref="E8:E9"/>
    <mergeCell ref="F8:F9"/>
    <mergeCell ref="G8:G9"/>
    <mergeCell ref="H8:H9"/>
  </mergeCells>
  <conditionalFormatting sqref="L11:Q11 L35:Q60">
    <cfRule type="expression" dxfId="62" priority="103">
      <formula>IF(AND(SUM($D11:$K11)&gt;0,SUM($L11:$Q11)&lt;&gt;1),TRUE,FALSE)</formula>
    </cfRule>
  </conditionalFormatting>
  <conditionalFormatting sqref="L12:Q34">
    <cfRule type="expression" dxfId="61" priority="111">
      <formula>IF(AND(SUM($D12:$K12)&gt;0,SUM($L12:$Q12)&lt;&gt;1),TRUE,FALSE)</formula>
    </cfRule>
  </conditionalFormatting>
  <dataValidations count="15">
    <dataValidation allowBlank="1" showInputMessage="1" showErrorMessage="1" prompt="Report the number of individuals (not full-time equivalents) in each job title employed by your agency during the most recent completed fiscal year." sqref="C7:C8" xr:uid="{00000000-0002-0000-0200-000002000000}"/>
    <dataValidation allowBlank="1" showInputMessage="1" showErrorMessage="1" prompt="Only report actual costs paid by your organization for the fiscal year.  Exclude employee costs such as their share of health insurance premiums. If a benefit is available but an employee opts not to participate, no cost should be reported." sqref="E7:K7" xr:uid="{00000000-0002-0000-0200-000005000000}"/>
    <dataValidation allowBlank="1" showInputMessage="1" showErrorMessage="1" prompt="Report total wages (inclusive of salary, bonuses, and any other cash compensation) actually paid to the individual(s) in each job title in the most recent completed fiscal year. " sqref="D7:D8" xr:uid="{7D0CC086-5076-4986-9B99-CD199CD541A1}"/>
    <dataValidation allowBlank="1" showInputMessage="1" showErrorMessage="1" prompt="See Page 4 of Instructions. Enter the job title for each administrative employee." sqref="B7:B9" xr:uid="{299EEEE7-2D02-48B5-99A3-6DB02C89A5D4}"/>
    <dataValidation type="decimal" operator="greaterThanOrEqual" allowBlank="1" showInputMessage="1" showErrorMessage="1" error="Please enter a valid number." sqref="C11:Q60" xr:uid="{00000000-0002-0000-0200-000006000000}">
      <formula1>0</formula1>
    </dataValidation>
    <dataValidation allowBlank="1" showInputMessage="1" showErrorMessage="1" prompt="Only report direct care time that is part of the regular and desired expectation of the position. This should not include, for example, time spent filling-in for a vacant position. " sqref="N9 Q9" xr:uid="{8D7AE1CC-6357-4580-918A-0A8B2DECC777}"/>
    <dataValidation allowBlank="1" showInputMessage="1" showErrorMessage="1" prompt="Allocate the work time of the individual(s) in each job title. Total allocation should equal to 100%." sqref="L7:Q7" xr:uid="{53FF6C3C-998D-4F01-9288-07FA6D94249A}"/>
    <dataValidation allowBlank="1" showInputMessage="1" showErrorMessage="1" prompt="Report time allocated to the home and community-based services programs that include services delivered through Sections 18, 20, 21, and 29 and others for which revenues were reported on Line 8 of the Contact Info &amp; Revenues form." sqref="L8:N8" xr:uid="{31118CF2-714D-4B62-9913-CC7C9329017F}"/>
    <dataValidation allowBlank="1" showInputMessage="1" showErrorMessage="1" prompt="Report all other benefits paid for on behalf of all employees reported in the job title (e.g., tuition assistance, annual gym memberships, bus passes, etc.)" sqref="K8" xr:uid="{0A107CD6-015A-44C4-B85E-713305E7955C}"/>
    <dataValidation allowBlank="1" showInputMessage="1" showErrorMessage="1" prompt="Report the total FICA expense (Social Security and Medicare) for all employees reported in the job title." sqref="E8" xr:uid="{B844233B-0092-433F-BE11-87135C394886}"/>
    <dataValidation allowBlank="1" showInputMessage="1" showErrorMessage="1" prompt="Report the total federal and state unemployment insurance expense for all employees reported in the job title." sqref="F8" xr:uid="{784E3450-BCB4-4C34-A4FB-1DAAEE49715F}"/>
    <dataValidation allowBlank="1" showInputMessage="1" showErrorMessage="1" prompt="Report the total workers' compensation expense for all employees reported in the job title." sqref="G8" xr:uid="{8CE9918A-8E8B-402C-9455-B6E49E168605}"/>
    <dataValidation allowBlank="1" showInputMessage="1" showErrorMessage="1" prompt="Report the total health insurance expense (employer-paid only, do not report employee contributions to their own health insurance benefits) for all employees reported in the job title. " sqref="H8:H9" xr:uid="{6EF9F08F-FBC6-412D-88C7-7D77F5724DE7}"/>
    <dataValidation allowBlank="1" showInputMessage="1" showErrorMessage="1" prompt="Report the total expense for insurance other than health (such as dental or vision; employer-paid only, do not report employee contributions to their own benefits) for all employees reported in the job title. " sqref="I8" xr:uid="{483EA6CC-D607-4230-8C2A-A9D03FD3626D}"/>
    <dataValidation allowBlank="1" showInputMessage="1" showErrorMessage="1" prompt="Report the total retirement expense (employer-paid only, do not report employee contributions to their own retirement account) for all employees reported in the job title. " sqref="J8" xr:uid="{10AE24D4-6821-477C-8CE3-466DE08AD5BE}"/>
  </dataValidations>
  <printOptions horizontalCentered="1"/>
  <pageMargins left="0.2" right="0.2" top="0.75" bottom="0.75" header="0.3" footer="0.3"/>
  <pageSetup scale="90" pageOrder="overThenDown" orientation="landscape" r:id="rId1"/>
  <headerFooter>
    <oddHeader>&amp;R&amp;"Times New Roman,Regular"Page &amp;P of &amp;N&amp;C&amp;"Times New Roman,Regular"Maine Department of Health and Human Services
Sections 18, 20, 21, and 29 Services - Provider Survey</oddHeader>
    <oddFooter>&amp;R&amp;"Times New Roman,Regular" printed &amp;D&amp;L&amp;"Times New Roman,Regular"Questions? Contact Tina Harper with Health Management Associates at tharper@healthmanagement.com or (480) 680-1508.</oddFooter>
  </headerFooter>
  <ignoredErrors>
    <ignoredError sqref="R11" formulaRange="1"/>
  </ignoredError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8"/>
  <dimension ref="A1:V58"/>
  <sheetViews>
    <sheetView zoomScaleNormal="100" zoomScaleSheetLayoutView="100" workbookViewId="0">
      <selection activeCell="J4" sqref="J4"/>
    </sheetView>
  </sheetViews>
  <sheetFormatPr defaultColWidth="9.140625" defaultRowHeight="15" x14ac:dyDescent="0.25"/>
  <cols>
    <col min="1" max="1" width="5.28515625" style="12" customWidth="1"/>
    <col min="2" max="2" width="32.28515625" style="11" customWidth="1"/>
    <col min="3" max="3" width="13.42578125" style="11" customWidth="1"/>
    <col min="4" max="4" width="8.140625" style="11" customWidth="1"/>
    <col min="5" max="5" width="11.5703125" style="11" customWidth="1"/>
    <col min="6" max="7" width="11.7109375" style="26" customWidth="1"/>
    <col min="8" max="8" width="13.42578125" style="26" customWidth="1"/>
    <col min="9" max="9" width="13.42578125" style="25" customWidth="1"/>
    <col min="10" max="12" width="8.7109375" style="21" customWidth="1"/>
    <col min="13" max="16" width="8.42578125" style="21" customWidth="1"/>
    <col min="17" max="21" width="10.7109375" style="25" customWidth="1"/>
    <col min="22" max="22" width="3.42578125" style="11" bestFit="1" customWidth="1"/>
    <col min="23" max="16384" width="9.140625" style="11"/>
  </cols>
  <sheetData>
    <row r="1" spans="1:22" ht="15.75" customHeight="1" x14ac:dyDescent="0.25">
      <c r="A1" s="698" t="str">
        <f>IF(ISBLANK('Contact Info'!C7),"",'Contact Info'!C7)</f>
        <v/>
      </c>
      <c r="B1" s="698"/>
      <c r="C1" s="698"/>
      <c r="D1" s="698"/>
      <c r="E1" s="698"/>
      <c r="F1" s="698"/>
      <c r="G1" s="698"/>
      <c r="H1" s="698"/>
      <c r="I1" s="698"/>
      <c r="J1" s="698" t="str">
        <f>IF(ISBLANK('Contact Info'!L7),"",'Contact Info'!L7)</f>
        <v/>
      </c>
      <c r="K1" s="698"/>
      <c r="L1" s="698"/>
      <c r="M1" s="698"/>
      <c r="N1" s="698"/>
      <c r="O1" s="698"/>
      <c r="P1" s="698"/>
      <c r="Q1" s="698"/>
      <c r="R1" s="698"/>
      <c r="S1" s="698"/>
      <c r="T1" s="698"/>
      <c r="U1" s="698"/>
    </row>
    <row r="2" spans="1:22" ht="4.5" customHeight="1" x14ac:dyDescent="0.25">
      <c r="A2" s="277"/>
      <c r="B2" s="12"/>
      <c r="C2" s="12"/>
      <c r="D2" s="12"/>
      <c r="E2" s="12"/>
      <c r="F2" s="20"/>
      <c r="G2" s="20"/>
      <c r="H2" s="20"/>
      <c r="I2" s="31"/>
      <c r="Q2" s="31"/>
      <c r="R2" s="31"/>
      <c r="S2" s="31"/>
      <c r="T2" s="31"/>
      <c r="U2" s="31"/>
    </row>
    <row r="3" spans="1:22" ht="30" customHeight="1" x14ac:dyDescent="0.25">
      <c r="B3" s="759" t="s">
        <v>413</v>
      </c>
      <c r="C3" s="759"/>
      <c r="D3" s="759"/>
      <c r="E3" s="759"/>
      <c r="F3" s="759"/>
      <c r="G3" s="759"/>
      <c r="H3" s="759"/>
      <c r="I3" s="759"/>
      <c r="J3" s="759" t="s">
        <v>413</v>
      </c>
      <c r="K3" s="759"/>
      <c r="L3" s="759"/>
      <c r="M3" s="759"/>
      <c r="N3" s="759"/>
      <c r="O3" s="759"/>
      <c r="P3" s="759"/>
      <c r="Q3" s="759"/>
      <c r="R3" s="759"/>
      <c r="S3" s="759"/>
      <c r="T3" s="759"/>
      <c r="U3" s="759"/>
    </row>
    <row r="4" spans="1:22" ht="4.5" customHeight="1" x14ac:dyDescent="0.25">
      <c r="A4" s="277"/>
      <c r="B4" s="277"/>
      <c r="C4" s="277"/>
      <c r="D4" s="277"/>
      <c r="E4" s="277"/>
      <c r="F4" s="277"/>
      <c r="G4" s="277"/>
      <c r="H4" s="277"/>
      <c r="I4" s="277"/>
      <c r="J4" s="167"/>
      <c r="K4" s="167"/>
      <c r="L4" s="167"/>
      <c r="M4" s="167"/>
      <c r="N4" s="167"/>
      <c r="O4" s="167"/>
      <c r="P4" s="167"/>
      <c r="Q4" s="277"/>
      <c r="R4" s="277"/>
      <c r="S4" s="277"/>
      <c r="T4" s="277"/>
      <c r="U4" s="277"/>
    </row>
    <row r="5" spans="1:22" ht="28.5" customHeight="1" x14ac:dyDescent="0.25">
      <c r="B5" s="758" t="s">
        <v>408</v>
      </c>
      <c r="C5" s="758"/>
      <c r="D5" s="758"/>
      <c r="E5" s="758"/>
      <c r="F5" s="758"/>
      <c r="G5" s="758"/>
      <c r="H5" s="758"/>
      <c r="I5" s="758"/>
      <c r="J5" s="758" t="s">
        <v>408</v>
      </c>
      <c r="K5" s="758"/>
      <c r="L5" s="758"/>
      <c r="M5" s="758"/>
      <c r="N5" s="758"/>
      <c r="O5" s="758"/>
      <c r="P5" s="758"/>
      <c r="Q5" s="758"/>
      <c r="R5" s="758"/>
      <c r="S5" s="758"/>
      <c r="T5" s="758"/>
      <c r="U5" s="758"/>
    </row>
    <row r="6" spans="1:22" ht="14.25" customHeight="1" x14ac:dyDescent="0.25">
      <c r="B6" s="269" t="s">
        <v>87</v>
      </c>
      <c r="D6" s="269"/>
      <c r="E6" s="269"/>
      <c r="F6" s="269"/>
      <c r="G6" s="269"/>
      <c r="H6" s="269"/>
      <c r="I6" s="269"/>
      <c r="J6" s="269" t="s">
        <v>87</v>
      </c>
      <c r="K6" s="11"/>
      <c r="L6" s="269"/>
      <c r="M6" s="269"/>
      <c r="N6" s="269"/>
      <c r="O6" s="269"/>
      <c r="P6" s="269"/>
      <c r="Q6" s="269"/>
      <c r="R6" s="269"/>
      <c r="S6" s="269"/>
      <c r="T6" s="269"/>
      <c r="U6" s="269"/>
    </row>
    <row r="7" spans="1:22" ht="15" customHeight="1" x14ac:dyDescent="0.25">
      <c r="A7" s="281" t="s">
        <v>0</v>
      </c>
      <c r="B7" s="760" t="s">
        <v>152</v>
      </c>
      <c r="C7" s="762" t="s">
        <v>153</v>
      </c>
      <c r="D7" s="762" t="s">
        <v>154</v>
      </c>
      <c r="E7" s="762" t="s">
        <v>155</v>
      </c>
      <c r="F7" s="764" t="s">
        <v>156</v>
      </c>
      <c r="G7" s="764" t="s">
        <v>157</v>
      </c>
      <c r="H7" s="764" t="s">
        <v>158</v>
      </c>
      <c r="I7" s="768" t="s">
        <v>159</v>
      </c>
      <c r="J7" s="733" t="s">
        <v>137</v>
      </c>
      <c r="K7" s="733"/>
      <c r="L7" s="733"/>
      <c r="M7" s="733"/>
      <c r="N7" s="733"/>
      <c r="O7" s="733"/>
      <c r="P7" s="734"/>
      <c r="Q7" s="732" t="s">
        <v>149</v>
      </c>
      <c r="R7" s="733"/>
      <c r="S7" s="764" t="s">
        <v>247</v>
      </c>
      <c r="T7" s="766" t="s">
        <v>49</v>
      </c>
      <c r="U7" s="767"/>
      <c r="V7" s="273"/>
    </row>
    <row r="8" spans="1:22" ht="93.75" customHeight="1" x14ac:dyDescent="0.25">
      <c r="A8" s="635"/>
      <c r="B8" s="761"/>
      <c r="C8" s="763"/>
      <c r="D8" s="763"/>
      <c r="E8" s="763"/>
      <c r="F8" s="765"/>
      <c r="G8" s="765"/>
      <c r="H8" s="765"/>
      <c r="I8" s="769"/>
      <c r="J8" s="643" t="s">
        <v>138</v>
      </c>
      <c r="K8" s="636" t="s">
        <v>139</v>
      </c>
      <c r="L8" s="636" t="s">
        <v>140</v>
      </c>
      <c r="M8" s="636" t="s">
        <v>141</v>
      </c>
      <c r="N8" s="636" t="s">
        <v>142</v>
      </c>
      <c r="O8" s="636" t="s">
        <v>143</v>
      </c>
      <c r="P8" s="637" t="s">
        <v>144</v>
      </c>
      <c r="Q8" s="345" t="s">
        <v>86</v>
      </c>
      <c r="R8" s="638" t="s">
        <v>151</v>
      </c>
      <c r="S8" s="765"/>
      <c r="T8" s="690" t="s">
        <v>160</v>
      </c>
      <c r="U8" s="691" t="s">
        <v>161</v>
      </c>
    </row>
    <row r="9" spans="1:22" x14ac:dyDescent="0.25">
      <c r="A9" s="216" t="s">
        <v>38</v>
      </c>
      <c r="B9" s="261" t="s">
        <v>107</v>
      </c>
      <c r="C9" s="262" t="s">
        <v>48</v>
      </c>
      <c r="D9" s="262" t="s">
        <v>10</v>
      </c>
      <c r="E9" s="263"/>
      <c r="F9" s="264">
        <v>20000</v>
      </c>
      <c r="G9" s="265">
        <v>0.1</v>
      </c>
      <c r="H9" s="266">
        <v>213000</v>
      </c>
      <c r="I9" s="647">
        <f>H9/F9</f>
        <v>10.65</v>
      </c>
      <c r="J9" s="644">
        <v>16295</v>
      </c>
      <c r="K9" s="617">
        <v>11289</v>
      </c>
      <c r="L9" s="617">
        <v>4260</v>
      </c>
      <c r="M9" s="617">
        <v>13632</v>
      </c>
      <c r="N9" s="617"/>
      <c r="O9" s="617">
        <v>4260</v>
      </c>
      <c r="P9" s="617">
        <v>426</v>
      </c>
      <c r="Q9" s="606">
        <v>0</v>
      </c>
      <c r="R9" s="606">
        <v>1</v>
      </c>
      <c r="S9" s="265">
        <v>0.25</v>
      </c>
      <c r="T9" s="267">
        <v>40</v>
      </c>
      <c r="U9" s="268">
        <v>20</v>
      </c>
    </row>
    <row r="10" spans="1:22" x14ac:dyDescent="0.25">
      <c r="A10" s="210">
        <v>1</v>
      </c>
      <c r="B10" s="29"/>
      <c r="C10" s="81"/>
      <c r="D10" s="81"/>
      <c r="E10" s="28"/>
      <c r="F10" s="3"/>
      <c r="G10" s="2"/>
      <c r="H10" s="4"/>
      <c r="I10" s="648" t="str">
        <f t="shared" ref="I10:I41" si="0">IF(AND(ISNUMBER(F10),ISNUMBER(H10)),H10/F10,"")</f>
        <v/>
      </c>
      <c r="J10" s="645"/>
      <c r="K10" s="618"/>
      <c r="L10" s="618"/>
      <c r="M10" s="618"/>
      <c r="N10" s="618"/>
      <c r="O10" s="618"/>
      <c r="P10" s="618"/>
      <c r="Q10" s="607"/>
      <c r="R10" s="607"/>
      <c r="S10" s="2"/>
      <c r="T10" s="27"/>
      <c r="U10" s="217"/>
    </row>
    <row r="11" spans="1:22" x14ac:dyDescent="0.25">
      <c r="A11" s="210">
        <v>2</v>
      </c>
      <c r="B11" s="29"/>
      <c r="C11" s="81"/>
      <c r="D11" s="81"/>
      <c r="E11" s="28"/>
      <c r="F11" s="3"/>
      <c r="G11" s="2"/>
      <c r="H11" s="4"/>
      <c r="I11" s="648" t="str">
        <f t="shared" si="0"/>
        <v/>
      </c>
      <c r="J11" s="645"/>
      <c r="K11" s="618"/>
      <c r="L11" s="618"/>
      <c r="M11" s="618"/>
      <c r="N11" s="618"/>
      <c r="O11" s="618"/>
      <c r="P11" s="618"/>
      <c r="Q11" s="607"/>
      <c r="R11" s="607"/>
      <c r="S11" s="2"/>
      <c r="T11" s="27"/>
      <c r="U11" s="217"/>
    </row>
    <row r="12" spans="1:22" x14ac:dyDescent="0.25">
      <c r="A12" s="210">
        <v>3</v>
      </c>
      <c r="B12" s="29"/>
      <c r="C12" s="81"/>
      <c r="D12" s="81"/>
      <c r="E12" s="28"/>
      <c r="F12" s="3"/>
      <c r="G12" s="2"/>
      <c r="H12" s="4"/>
      <c r="I12" s="648" t="str">
        <f t="shared" si="0"/>
        <v/>
      </c>
      <c r="J12" s="645"/>
      <c r="K12" s="618"/>
      <c r="L12" s="618"/>
      <c r="M12" s="618"/>
      <c r="N12" s="618"/>
      <c r="O12" s="618"/>
      <c r="P12" s="618"/>
      <c r="Q12" s="607"/>
      <c r="R12" s="607"/>
      <c r="S12" s="2"/>
      <c r="T12" s="27"/>
      <c r="U12" s="217"/>
    </row>
    <row r="13" spans="1:22" x14ac:dyDescent="0.25">
      <c r="A13" s="210">
        <v>4</v>
      </c>
      <c r="B13" s="29"/>
      <c r="C13" s="81"/>
      <c r="D13" s="81"/>
      <c r="E13" s="28"/>
      <c r="F13" s="3"/>
      <c r="G13" s="2"/>
      <c r="H13" s="4"/>
      <c r="I13" s="648" t="str">
        <f t="shared" si="0"/>
        <v/>
      </c>
      <c r="J13" s="645"/>
      <c r="K13" s="618"/>
      <c r="L13" s="618"/>
      <c r="M13" s="618"/>
      <c r="N13" s="618"/>
      <c r="O13" s="618"/>
      <c r="P13" s="618"/>
      <c r="Q13" s="607"/>
      <c r="R13" s="607"/>
      <c r="S13" s="2"/>
      <c r="T13" s="270"/>
      <c r="U13" s="217"/>
    </row>
    <row r="14" spans="1:22" x14ac:dyDescent="0.25">
      <c r="A14" s="210">
        <v>5</v>
      </c>
      <c r="B14" s="29"/>
      <c r="C14" s="81"/>
      <c r="D14" s="81"/>
      <c r="E14" s="28"/>
      <c r="F14" s="3"/>
      <c r="G14" s="2"/>
      <c r="H14" s="4"/>
      <c r="I14" s="648" t="str">
        <f t="shared" si="0"/>
        <v/>
      </c>
      <c r="J14" s="645"/>
      <c r="K14" s="618"/>
      <c r="L14" s="618"/>
      <c r="M14" s="618"/>
      <c r="N14" s="618"/>
      <c r="O14" s="618"/>
      <c r="P14" s="618"/>
      <c r="Q14" s="607"/>
      <c r="R14" s="607"/>
      <c r="S14" s="2"/>
      <c r="T14" s="270"/>
      <c r="U14" s="217"/>
    </row>
    <row r="15" spans="1:22" x14ac:dyDescent="0.25">
      <c r="A15" s="210">
        <v>6</v>
      </c>
      <c r="B15" s="29"/>
      <c r="C15" s="81"/>
      <c r="D15" s="81"/>
      <c r="E15" s="28"/>
      <c r="F15" s="3"/>
      <c r="G15" s="2"/>
      <c r="H15" s="4"/>
      <c r="I15" s="648" t="str">
        <f t="shared" si="0"/>
        <v/>
      </c>
      <c r="J15" s="645"/>
      <c r="K15" s="618"/>
      <c r="L15" s="618"/>
      <c r="M15" s="618"/>
      <c r="N15" s="618"/>
      <c r="O15" s="618"/>
      <c r="P15" s="618"/>
      <c r="Q15" s="607"/>
      <c r="R15" s="607"/>
      <c r="S15" s="2"/>
      <c r="T15" s="270"/>
      <c r="U15" s="217"/>
    </row>
    <row r="16" spans="1:22" x14ac:dyDescent="0.25">
      <c r="A16" s="210">
        <v>7</v>
      </c>
      <c r="B16" s="29"/>
      <c r="C16" s="81"/>
      <c r="D16" s="81"/>
      <c r="E16" s="28"/>
      <c r="F16" s="3"/>
      <c r="G16" s="2"/>
      <c r="H16" s="4"/>
      <c r="I16" s="648" t="str">
        <f t="shared" si="0"/>
        <v/>
      </c>
      <c r="J16" s="645"/>
      <c r="K16" s="618"/>
      <c r="L16" s="618"/>
      <c r="M16" s="618"/>
      <c r="N16" s="618"/>
      <c r="O16" s="618"/>
      <c r="P16" s="618"/>
      <c r="Q16" s="607"/>
      <c r="R16" s="607"/>
      <c r="S16" s="2"/>
      <c r="T16" s="270"/>
      <c r="U16" s="217"/>
    </row>
    <row r="17" spans="1:21" x14ac:dyDescent="0.25">
      <c r="A17" s="210">
        <v>8</v>
      </c>
      <c r="B17" s="29"/>
      <c r="C17" s="81"/>
      <c r="D17" s="81"/>
      <c r="E17" s="28"/>
      <c r="F17" s="3"/>
      <c r="G17" s="2"/>
      <c r="H17" s="4"/>
      <c r="I17" s="648" t="str">
        <f t="shared" si="0"/>
        <v/>
      </c>
      <c r="J17" s="645"/>
      <c r="K17" s="618"/>
      <c r="L17" s="618"/>
      <c r="M17" s="618"/>
      <c r="N17" s="618"/>
      <c r="O17" s="618"/>
      <c r="P17" s="618"/>
      <c r="Q17" s="607"/>
      <c r="R17" s="607"/>
      <c r="S17" s="2"/>
      <c r="T17" s="270"/>
      <c r="U17" s="217"/>
    </row>
    <row r="18" spans="1:21" x14ac:dyDescent="0.25">
      <c r="A18" s="210">
        <v>9</v>
      </c>
      <c r="B18" s="29"/>
      <c r="C18" s="81"/>
      <c r="D18" s="81"/>
      <c r="E18" s="28"/>
      <c r="F18" s="3"/>
      <c r="G18" s="2"/>
      <c r="H18" s="4"/>
      <c r="I18" s="648" t="str">
        <f t="shared" si="0"/>
        <v/>
      </c>
      <c r="J18" s="645"/>
      <c r="K18" s="618"/>
      <c r="L18" s="618"/>
      <c r="M18" s="618"/>
      <c r="N18" s="618"/>
      <c r="O18" s="618"/>
      <c r="P18" s="618"/>
      <c r="Q18" s="607"/>
      <c r="R18" s="607"/>
      <c r="S18" s="2"/>
      <c r="T18" s="270"/>
      <c r="U18" s="217"/>
    </row>
    <row r="19" spans="1:21" x14ac:dyDescent="0.25">
      <c r="A19" s="210">
        <v>10</v>
      </c>
      <c r="B19" s="29"/>
      <c r="C19" s="81"/>
      <c r="D19" s="81"/>
      <c r="E19" s="28"/>
      <c r="F19" s="3"/>
      <c r="G19" s="2"/>
      <c r="H19" s="4"/>
      <c r="I19" s="648" t="str">
        <f t="shared" si="0"/>
        <v/>
      </c>
      <c r="J19" s="645"/>
      <c r="K19" s="618"/>
      <c r="L19" s="618"/>
      <c r="M19" s="618"/>
      <c r="N19" s="618"/>
      <c r="O19" s="618"/>
      <c r="P19" s="618"/>
      <c r="Q19" s="607"/>
      <c r="R19" s="607"/>
      <c r="S19" s="2"/>
      <c r="T19" s="270"/>
      <c r="U19" s="217"/>
    </row>
    <row r="20" spans="1:21" x14ac:dyDescent="0.25">
      <c r="A20" s="210">
        <v>11</v>
      </c>
      <c r="B20" s="29"/>
      <c r="C20" s="81"/>
      <c r="D20" s="81"/>
      <c r="E20" s="28"/>
      <c r="F20" s="3"/>
      <c r="G20" s="2"/>
      <c r="H20" s="4"/>
      <c r="I20" s="648" t="str">
        <f t="shared" si="0"/>
        <v/>
      </c>
      <c r="J20" s="645"/>
      <c r="K20" s="618"/>
      <c r="L20" s="618"/>
      <c r="M20" s="618"/>
      <c r="N20" s="618"/>
      <c r="O20" s="618"/>
      <c r="P20" s="618"/>
      <c r="Q20" s="607"/>
      <c r="R20" s="607"/>
      <c r="S20" s="2"/>
      <c r="T20" s="270"/>
      <c r="U20" s="217"/>
    </row>
    <row r="21" spans="1:21" x14ac:dyDescent="0.25">
      <c r="A21" s="210">
        <v>12</v>
      </c>
      <c r="B21" s="29"/>
      <c r="C21" s="81"/>
      <c r="D21" s="81"/>
      <c r="E21" s="28"/>
      <c r="F21" s="3"/>
      <c r="G21" s="2"/>
      <c r="H21" s="4"/>
      <c r="I21" s="648" t="str">
        <f t="shared" si="0"/>
        <v/>
      </c>
      <c r="J21" s="645"/>
      <c r="K21" s="618"/>
      <c r="L21" s="618"/>
      <c r="M21" s="618"/>
      <c r="N21" s="618"/>
      <c r="O21" s="618"/>
      <c r="P21" s="618"/>
      <c r="Q21" s="607"/>
      <c r="R21" s="607"/>
      <c r="S21" s="2"/>
      <c r="T21" s="270"/>
      <c r="U21" s="217"/>
    </row>
    <row r="22" spans="1:21" x14ac:dyDescent="0.25">
      <c r="A22" s="210">
        <v>13</v>
      </c>
      <c r="B22" s="29"/>
      <c r="C22" s="81"/>
      <c r="D22" s="81"/>
      <c r="E22" s="28"/>
      <c r="F22" s="3"/>
      <c r="G22" s="2"/>
      <c r="H22" s="4"/>
      <c r="I22" s="648" t="str">
        <f t="shared" si="0"/>
        <v/>
      </c>
      <c r="J22" s="645"/>
      <c r="K22" s="618"/>
      <c r="L22" s="618"/>
      <c r="M22" s="618"/>
      <c r="N22" s="618"/>
      <c r="O22" s="618"/>
      <c r="P22" s="618"/>
      <c r="Q22" s="607"/>
      <c r="R22" s="607"/>
      <c r="S22" s="2"/>
      <c r="T22" s="270"/>
      <c r="U22" s="217"/>
    </row>
    <row r="23" spans="1:21" x14ac:dyDescent="0.25">
      <c r="A23" s="210">
        <v>14</v>
      </c>
      <c r="B23" s="29"/>
      <c r="C23" s="81"/>
      <c r="D23" s="81"/>
      <c r="E23" s="28"/>
      <c r="F23" s="3"/>
      <c r="G23" s="2"/>
      <c r="H23" s="4"/>
      <c r="I23" s="648" t="str">
        <f t="shared" si="0"/>
        <v/>
      </c>
      <c r="J23" s="645"/>
      <c r="K23" s="618"/>
      <c r="L23" s="618"/>
      <c r="M23" s="618"/>
      <c r="N23" s="618"/>
      <c r="O23" s="618"/>
      <c r="P23" s="618"/>
      <c r="Q23" s="607"/>
      <c r="R23" s="607"/>
      <c r="S23" s="2"/>
      <c r="T23" s="270"/>
      <c r="U23" s="217"/>
    </row>
    <row r="24" spans="1:21" x14ac:dyDescent="0.25">
      <c r="A24" s="210">
        <v>15</v>
      </c>
      <c r="B24" s="29"/>
      <c r="C24" s="81"/>
      <c r="D24" s="81"/>
      <c r="E24" s="28"/>
      <c r="F24" s="3"/>
      <c r="G24" s="2"/>
      <c r="H24" s="4"/>
      <c r="I24" s="648" t="str">
        <f t="shared" si="0"/>
        <v/>
      </c>
      <c r="J24" s="645"/>
      <c r="K24" s="618"/>
      <c r="L24" s="618"/>
      <c r="M24" s="618"/>
      <c r="N24" s="618"/>
      <c r="O24" s="618"/>
      <c r="P24" s="618"/>
      <c r="Q24" s="607"/>
      <c r="R24" s="607"/>
      <c r="S24" s="2"/>
      <c r="T24" s="270"/>
      <c r="U24" s="217"/>
    </row>
    <row r="25" spans="1:21" x14ac:dyDescent="0.25">
      <c r="A25" s="210">
        <v>16</v>
      </c>
      <c r="B25" s="29"/>
      <c r="C25" s="81"/>
      <c r="D25" s="81"/>
      <c r="E25" s="28"/>
      <c r="F25" s="3"/>
      <c r="G25" s="2"/>
      <c r="H25" s="4"/>
      <c r="I25" s="648" t="str">
        <f t="shared" si="0"/>
        <v/>
      </c>
      <c r="J25" s="645"/>
      <c r="K25" s="618"/>
      <c r="L25" s="618"/>
      <c r="M25" s="618"/>
      <c r="N25" s="618"/>
      <c r="O25" s="618"/>
      <c r="P25" s="618"/>
      <c r="Q25" s="607"/>
      <c r="R25" s="607"/>
      <c r="S25" s="2"/>
      <c r="T25" s="270"/>
      <c r="U25" s="217"/>
    </row>
    <row r="26" spans="1:21" x14ac:dyDescent="0.25">
      <c r="A26" s="210">
        <v>17</v>
      </c>
      <c r="B26" s="29"/>
      <c r="C26" s="81"/>
      <c r="D26" s="81"/>
      <c r="E26" s="28"/>
      <c r="F26" s="3"/>
      <c r="G26" s="2"/>
      <c r="H26" s="4"/>
      <c r="I26" s="648" t="str">
        <f t="shared" si="0"/>
        <v/>
      </c>
      <c r="J26" s="645"/>
      <c r="K26" s="618"/>
      <c r="L26" s="618"/>
      <c r="M26" s="618"/>
      <c r="N26" s="618"/>
      <c r="O26" s="618"/>
      <c r="P26" s="618"/>
      <c r="Q26" s="607"/>
      <c r="R26" s="607"/>
      <c r="S26" s="2"/>
      <c r="T26" s="270"/>
      <c r="U26" s="217"/>
    </row>
    <row r="27" spans="1:21" x14ac:dyDescent="0.25">
      <c r="A27" s="210">
        <v>18</v>
      </c>
      <c r="B27" s="29"/>
      <c r="C27" s="81"/>
      <c r="D27" s="81"/>
      <c r="E27" s="28"/>
      <c r="F27" s="3"/>
      <c r="G27" s="2"/>
      <c r="H27" s="4"/>
      <c r="I27" s="648" t="str">
        <f t="shared" si="0"/>
        <v/>
      </c>
      <c r="J27" s="645"/>
      <c r="K27" s="618"/>
      <c r="L27" s="618"/>
      <c r="M27" s="618"/>
      <c r="N27" s="618"/>
      <c r="O27" s="618"/>
      <c r="P27" s="618"/>
      <c r="Q27" s="607"/>
      <c r="R27" s="607"/>
      <c r="S27" s="2"/>
      <c r="T27" s="270"/>
      <c r="U27" s="217"/>
    </row>
    <row r="28" spans="1:21" x14ac:dyDescent="0.25">
      <c r="A28" s="210">
        <v>19</v>
      </c>
      <c r="B28" s="29"/>
      <c r="C28" s="81"/>
      <c r="D28" s="81"/>
      <c r="E28" s="28"/>
      <c r="F28" s="3"/>
      <c r="G28" s="2"/>
      <c r="H28" s="4"/>
      <c r="I28" s="648" t="str">
        <f t="shared" si="0"/>
        <v/>
      </c>
      <c r="J28" s="645"/>
      <c r="K28" s="618"/>
      <c r="L28" s="618"/>
      <c r="M28" s="618"/>
      <c r="N28" s="618"/>
      <c r="O28" s="618"/>
      <c r="P28" s="618"/>
      <c r="Q28" s="607"/>
      <c r="R28" s="607"/>
      <c r="S28" s="2"/>
      <c r="T28" s="270"/>
      <c r="U28" s="217"/>
    </row>
    <row r="29" spans="1:21" x14ac:dyDescent="0.25">
      <c r="A29" s="210">
        <v>20</v>
      </c>
      <c r="B29" s="29"/>
      <c r="C29" s="81"/>
      <c r="D29" s="81"/>
      <c r="E29" s="28"/>
      <c r="F29" s="3"/>
      <c r="G29" s="2"/>
      <c r="H29" s="4"/>
      <c r="I29" s="648" t="str">
        <f t="shared" si="0"/>
        <v/>
      </c>
      <c r="J29" s="645"/>
      <c r="K29" s="618"/>
      <c r="L29" s="618"/>
      <c r="M29" s="618"/>
      <c r="N29" s="618"/>
      <c r="O29" s="618"/>
      <c r="P29" s="618"/>
      <c r="Q29" s="607"/>
      <c r="R29" s="607"/>
      <c r="S29" s="2"/>
      <c r="T29" s="270"/>
      <c r="U29" s="217"/>
    </row>
    <row r="30" spans="1:21" x14ac:dyDescent="0.25">
      <c r="A30" s="210">
        <v>21</v>
      </c>
      <c r="B30" s="29"/>
      <c r="C30" s="81"/>
      <c r="D30" s="81"/>
      <c r="E30" s="28"/>
      <c r="F30" s="3"/>
      <c r="G30" s="2"/>
      <c r="H30" s="4"/>
      <c r="I30" s="648" t="str">
        <f t="shared" si="0"/>
        <v/>
      </c>
      <c r="J30" s="645"/>
      <c r="K30" s="618"/>
      <c r="L30" s="618"/>
      <c r="M30" s="618"/>
      <c r="N30" s="618"/>
      <c r="O30" s="618"/>
      <c r="P30" s="618"/>
      <c r="Q30" s="607"/>
      <c r="R30" s="607"/>
      <c r="S30" s="2"/>
      <c r="T30" s="270"/>
      <c r="U30" s="217"/>
    </row>
    <row r="31" spans="1:21" x14ac:dyDescent="0.25">
      <c r="A31" s="210">
        <v>22</v>
      </c>
      <c r="B31" s="29"/>
      <c r="C31" s="81"/>
      <c r="D31" s="81"/>
      <c r="E31" s="28"/>
      <c r="F31" s="3"/>
      <c r="G31" s="2"/>
      <c r="H31" s="4"/>
      <c r="I31" s="648" t="str">
        <f t="shared" si="0"/>
        <v/>
      </c>
      <c r="J31" s="645"/>
      <c r="K31" s="618"/>
      <c r="L31" s="618"/>
      <c r="M31" s="618"/>
      <c r="N31" s="618"/>
      <c r="O31" s="618"/>
      <c r="P31" s="618"/>
      <c r="Q31" s="607"/>
      <c r="R31" s="607"/>
      <c r="S31" s="2"/>
      <c r="T31" s="270"/>
      <c r="U31" s="217"/>
    </row>
    <row r="32" spans="1:21" x14ac:dyDescent="0.25">
      <c r="A32" s="210">
        <v>23</v>
      </c>
      <c r="B32" s="29"/>
      <c r="C32" s="81"/>
      <c r="D32" s="81"/>
      <c r="E32" s="28"/>
      <c r="F32" s="3"/>
      <c r="G32" s="2"/>
      <c r="H32" s="4"/>
      <c r="I32" s="648" t="str">
        <f t="shared" si="0"/>
        <v/>
      </c>
      <c r="J32" s="645"/>
      <c r="K32" s="618"/>
      <c r="L32" s="618"/>
      <c r="M32" s="618"/>
      <c r="N32" s="618"/>
      <c r="O32" s="618"/>
      <c r="P32" s="618"/>
      <c r="Q32" s="607"/>
      <c r="R32" s="607"/>
      <c r="S32" s="2"/>
      <c r="T32" s="270"/>
      <c r="U32" s="217"/>
    </row>
    <row r="33" spans="1:21" x14ac:dyDescent="0.25">
      <c r="A33" s="213">
        <v>24</v>
      </c>
      <c r="B33" s="70"/>
      <c r="C33" s="82"/>
      <c r="D33" s="82"/>
      <c r="E33" s="71"/>
      <c r="F33" s="5"/>
      <c r="G33" s="72"/>
      <c r="H33" s="73"/>
      <c r="I33" s="649" t="str">
        <f t="shared" si="0"/>
        <v/>
      </c>
      <c r="J33" s="646"/>
      <c r="K33" s="634"/>
      <c r="L33" s="634"/>
      <c r="M33" s="634"/>
      <c r="N33" s="634"/>
      <c r="O33" s="634"/>
      <c r="P33" s="634"/>
      <c r="Q33" s="608"/>
      <c r="R33" s="608"/>
      <c r="S33" s="72"/>
      <c r="T33" s="271"/>
      <c r="U33" s="218"/>
    </row>
    <row r="34" spans="1:21" x14ac:dyDescent="0.25">
      <c r="A34" s="216">
        <v>25</v>
      </c>
      <c r="B34" s="625"/>
      <c r="C34" s="626"/>
      <c r="D34" s="626"/>
      <c r="E34" s="627"/>
      <c r="F34" s="628"/>
      <c r="G34" s="629"/>
      <c r="H34" s="630"/>
      <c r="I34" s="650" t="str">
        <f t="shared" si="0"/>
        <v/>
      </c>
      <c r="J34" s="645"/>
      <c r="K34" s="618"/>
      <c r="L34" s="618"/>
      <c r="M34" s="618"/>
      <c r="N34" s="618"/>
      <c r="O34" s="618"/>
      <c r="P34" s="618"/>
      <c r="Q34" s="631"/>
      <c r="R34" s="631"/>
      <c r="S34" s="629"/>
      <c r="T34" s="632"/>
      <c r="U34" s="633"/>
    </row>
    <row r="35" spans="1:21" x14ac:dyDescent="0.25">
      <c r="A35" s="210">
        <v>26</v>
      </c>
      <c r="B35" s="29"/>
      <c r="C35" s="81"/>
      <c r="D35" s="81"/>
      <c r="E35" s="28"/>
      <c r="F35" s="3"/>
      <c r="G35" s="2"/>
      <c r="H35" s="4"/>
      <c r="I35" s="648" t="str">
        <f t="shared" si="0"/>
        <v/>
      </c>
      <c r="J35" s="645"/>
      <c r="K35" s="618"/>
      <c r="L35" s="618"/>
      <c r="M35" s="618"/>
      <c r="N35" s="618"/>
      <c r="O35" s="618"/>
      <c r="P35" s="618"/>
      <c r="Q35" s="607"/>
      <c r="R35" s="607"/>
      <c r="S35" s="2"/>
      <c r="T35" s="270"/>
      <c r="U35" s="217"/>
    </row>
    <row r="36" spans="1:21" x14ac:dyDescent="0.25">
      <c r="A36" s="210">
        <v>27</v>
      </c>
      <c r="B36" s="29"/>
      <c r="C36" s="81"/>
      <c r="D36" s="81"/>
      <c r="E36" s="28"/>
      <c r="F36" s="3"/>
      <c r="G36" s="2"/>
      <c r="H36" s="4"/>
      <c r="I36" s="648" t="str">
        <f t="shared" si="0"/>
        <v/>
      </c>
      <c r="J36" s="645"/>
      <c r="K36" s="618"/>
      <c r="L36" s="618"/>
      <c r="M36" s="618"/>
      <c r="N36" s="618"/>
      <c r="O36" s="618"/>
      <c r="P36" s="618"/>
      <c r="Q36" s="607"/>
      <c r="R36" s="607"/>
      <c r="S36" s="2"/>
      <c r="T36" s="270"/>
      <c r="U36" s="217"/>
    </row>
    <row r="37" spans="1:21" x14ac:dyDescent="0.25">
      <c r="A37" s="210">
        <v>28</v>
      </c>
      <c r="B37" s="29"/>
      <c r="C37" s="81"/>
      <c r="D37" s="81"/>
      <c r="E37" s="28"/>
      <c r="F37" s="3"/>
      <c r="G37" s="2"/>
      <c r="H37" s="4"/>
      <c r="I37" s="648" t="str">
        <f t="shared" si="0"/>
        <v/>
      </c>
      <c r="J37" s="645"/>
      <c r="K37" s="618"/>
      <c r="L37" s="618"/>
      <c r="M37" s="618"/>
      <c r="N37" s="618"/>
      <c r="O37" s="618"/>
      <c r="P37" s="618"/>
      <c r="Q37" s="607"/>
      <c r="R37" s="607"/>
      <c r="S37" s="2"/>
      <c r="T37" s="270"/>
      <c r="U37" s="217"/>
    </row>
    <row r="38" spans="1:21" x14ac:dyDescent="0.25">
      <c r="A38" s="210">
        <v>29</v>
      </c>
      <c r="B38" s="29"/>
      <c r="C38" s="81"/>
      <c r="D38" s="81"/>
      <c r="E38" s="28"/>
      <c r="F38" s="3"/>
      <c r="G38" s="2"/>
      <c r="H38" s="4"/>
      <c r="I38" s="648" t="str">
        <f t="shared" si="0"/>
        <v/>
      </c>
      <c r="J38" s="645"/>
      <c r="K38" s="618"/>
      <c r="L38" s="618"/>
      <c r="M38" s="618"/>
      <c r="N38" s="618"/>
      <c r="O38" s="618"/>
      <c r="P38" s="618"/>
      <c r="Q38" s="607"/>
      <c r="R38" s="607"/>
      <c r="S38" s="2"/>
      <c r="T38" s="270"/>
      <c r="U38" s="217"/>
    </row>
    <row r="39" spans="1:21" x14ac:dyDescent="0.25">
      <c r="A39" s="210">
        <v>30</v>
      </c>
      <c r="B39" s="29"/>
      <c r="C39" s="81"/>
      <c r="D39" s="81"/>
      <c r="E39" s="28"/>
      <c r="F39" s="3"/>
      <c r="G39" s="2"/>
      <c r="H39" s="4"/>
      <c r="I39" s="648" t="str">
        <f t="shared" si="0"/>
        <v/>
      </c>
      <c r="J39" s="645"/>
      <c r="K39" s="618"/>
      <c r="L39" s="618"/>
      <c r="M39" s="618"/>
      <c r="N39" s="618"/>
      <c r="O39" s="618"/>
      <c r="P39" s="618"/>
      <c r="Q39" s="607"/>
      <c r="R39" s="607"/>
      <c r="S39" s="2"/>
      <c r="T39" s="270"/>
      <c r="U39" s="217"/>
    </row>
    <row r="40" spans="1:21" x14ac:dyDescent="0.25">
      <c r="A40" s="210">
        <v>31</v>
      </c>
      <c r="B40" s="29"/>
      <c r="C40" s="81"/>
      <c r="D40" s="81"/>
      <c r="E40" s="28"/>
      <c r="F40" s="3"/>
      <c r="G40" s="2"/>
      <c r="H40" s="4"/>
      <c r="I40" s="648" t="str">
        <f t="shared" si="0"/>
        <v/>
      </c>
      <c r="J40" s="645"/>
      <c r="K40" s="618"/>
      <c r="L40" s="618"/>
      <c r="M40" s="618"/>
      <c r="N40" s="618"/>
      <c r="O40" s="618"/>
      <c r="P40" s="618"/>
      <c r="Q40" s="607"/>
      <c r="R40" s="607"/>
      <c r="S40" s="2"/>
      <c r="T40" s="270"/>
      <c r="U40" s="217"/>
    </row>
    <row r="41" spans="1:21" x14ac:dyDescent="0.25">
      <c r="A41" s="210">
        <v>32</v>
      </c>
      <c r="B41" s="29"/>
      <c r="C41" s="81"/>
      <c r="D41" s="81"/>
      <c r="E41" s="28"/>
      <c r="F41" s="3"/>
      <c r="G41" s="2"/>
      <c r="H41" s="4"/>
      <c r="I41" s="648" t="str">
        <f t="shared" si="0"/>
        <v/>
      </c>
      <c r="J41" s="645"/>
      <c r="K41" s="618"/>
      <c r="L41" s="618"/>
      <c r="M41" s="618"/>
      <c r="N41" s="618"/>
      <c r="O41" s="618"/>
      <c r="P41" s="618"/>
      <c r="Q41" s="607"/>
      <c r="R41" s="607"/>
      <c r="S41" s="2"/>
      <c r="T41" s="270"/>
      <c r="U41" s="217"/>
    </row>
    <row r="42" spans="1:21" x14ac:dyDescent="0.25">
      <c r="A42" s="210">
        <v>33</v>
      </c>
      <c r="B42" s="29"/>
      <c r="C42" s="81"/>
      <c r="D42" s="81"/>
      <c r="E42" s="28"/>
      <c r="F42" s="3"/>
      <c r="G42" s="2"/>
      <c r="H42" s="4"/>
      <c r="I42" s="648" t="str">
        <f t="shared" ref="I42:I58" si="1">IF(AND(ISNUMBER(F42),ISNUMBER(H42)),H42/F42,"")</f>
        <v/>
      </c>
      <c r="J42" s="645"/>
      <c r="K42" s="618"/>
      <c r="L42" s="618"/>
      <c r="M42" s="618"/>
      <c r="N42" s="618"/>
      <c r="O42" s="618"/>
      <c r="P42" s="618"/>
      <c r="Q42" s="607"/>
      <c r="R42" s="607"/>
      <c r="S42" s="2"/>
      <c r="T42" s="270"/>
      <c r="U42" s="217"/>
    </row>
    <row r="43" spans="1:21" x14ac:dyDescent="0.25">
      <c r="A43" s="210">
        <v>34</v>
      </c>
      <c r="B43" s="29"/>
      <c r="C43" s="81"/>
      <c r="D43" s="81"/>
      <c r="E43" s="28"/>
      <c r="F43" s="3"/>
      <c r="G43" s="2"/>
      <c r="H43" s="4"/>
      <c r="I43" s="648" t="str">
        <f t="shared" si="1"/>
        <v/>
      </c>
      <c r="J43" s="645"/>
      <c r="K43" s="618"/>
      <c r="L43" s="618"/>
      <c r="M43" s="618"/>
      <c r="N43" s="618"/>
      <c r="O43" s="618"/>
      <c r="P43" s="618"/>
      <c r="Q43" s="607"/>
      <c r="R43" s="607"/>
      <c r="S43" s="2"/>
      <c r="T43" s="270"/>
      <c r="U43" s="217"/>
    </row>
    <row r="44" spans="1:21" x14ac:dyDescent="0.25">
      <c r="A44" s="210">
        <v>35</v>
      </c>
      <c r="B44" s="29"/>
      <c r="C44" s="81"/>
      <c r="D44" s="81"/>
      <c r="E44" s="28"/>
      <c r="F44" s="3"/>
      <c r="G44" s="2"/>
      <c r="H44" s="4"/>
      <c r="I44" s="648" t="str">
        <f t="shared" si="1"/>
        <v/>
      </c>
      <c r="J44" s="645"/>
      <c r="K44" s="618"/>
      <c r="L44" s="618"/>
      <c r="M44" s="618"/>
      <c r="N44" s="618"/>
      <c r="O44" s="618"/>
      <c r="P44" s="618"/>
      <c r="Q44" s="607"/>
      <c r="R44" s="607"/>
      <c r="S44" s="2"/>
      <c r="T44" s="270"/>
      <c r="U44" s="217"/>
    </row>
    <row r="45" spans="1:21" x14ac:dyDescent="0.25">
      <c r="A45" s="210">
        <v>36</v>
      </c>
      <c r="B45" s="29"/>
      <c r="C45" s="81"/>
      <c r="D45" s="81"/>
      <c r="E45" s="28"/>
      <c r="F45" s="3"/>
      <c r="G45" s="2"/>
      <c r="H45" s="4"/>
      <c r="I45" s="648" t="str">
        <f t="shared" si="1"/>
        <v/>
      </c>
      <c r="J45" s="645"/>
      <c r="K45" s="618"/>
      <c r="L45" s="618"/>
      <c r="M45" s="618"/>
      <c r="N45" s="618"/>
      <c r="O45" s="618"/>
      <c r="P45" s="618"/>
      <c r="Q45" s="607"/>
      <c r="R45" s="607"/>
      <c r="S45" s="2"/>
      <c r="T45" s="270"/>
      <c r="U45" s="217"/>
    </row>
    <row r="46" spans="1:21" x14ac:dyDescent="0.25">
      <c r="A46" s="210">
        <v>37</v>
      </c>
      <c r="B46" s="29"/>
      <c r="C46" s="81"/>
      <c r="D46" s="81"/>
      <c r="E46" s="28"/>
      <c r="F46" s="3"/>
      <c r="G46" s="2"/>
      <c r="H46" s="4"/>
      <c r="I46" s="648" t="str">
        <f t="shared" si="1"/>
        <v/>
      </c>
      <c r="J46" s="645"/>
      <c r="K46" s="618"/>
      <c r="L46" s="618"/>
      <c r="M46" s="618"/>
      <c r="N46" s="618"/>
      <c r="O46" s="618"/>
      <c r="P46" s="618"/>
      <c r="Q46" s="607"/>
      <c r="R46" s="607"/>
      <c r="S46" s="2"/>
      <c r="T46" s="270"/>
      <c r="U46" s="217"/>
    </row>
    <row r="47" spans="1:21" x14ac:dyDescent="0.25">
      <c r="A47" s="210">
        <v>38</v>
      </c>
      <c r="B47" s="29"/>
      <c r="C47" s="81"/>
      <c r="D47" s="81"/>
      <c r="E47" s="28"/>
      <c r="F47" s="3"/>
      <c r="G47" s="2"/>
      <c r="H47" s="4"/>
      <c r="I47" s="648" t="str">
        <f t="shared" si="1"/>
        <v/>
      </c>
      <c r="J47" s="645"/>
      <c r="K47" s="618"/>
      <c r="L47" s="618"/>
      <c r="M47" s="618"/>
      <c r="N47" s="618"/>
      <c r="O47" s="618"/>
      <c r="P47" s="618"/>
      <c r="Q47" s="607"/>
      <c r="R47" s="607"/>
      <c r="S47" s="2"/>
      <c r="T47" s="270"/>
      <c r="U47" s="217"/>
    </row>
    <row r="48" spans="1:21" x14ac:dyDescent="0.25">
      <c r="A48" s="210">
        <v>39</v>
      </c>
      <c r="B48" s="29"/>
      <c r="C48" s="81"/>
      <c r="D48" s="81"/>
      <c r="E48" s="28"/>
      <c r="F48" s="3"/>
      <c r="G48" s="2"/>
      <c r="H48" s="4"/>
      <c r="I48" s="648" t="str">
        <f t="shared" si="1"/>
        <v/>
      </c>
      <c r="J48" s="645"/>
      <c r="K48" s="618"/>
      <c r="L48" s="618"/>
      <c r="M48" s="618"/>
      <c r="N48" s="618"/>
      <c r="O48" s="618"/>
      <c r="P48" s="618"/>
      <c r="Q48" s="607"/>
      <c r="R48" s="607"/>
      <c r="S48" s="2"/>
      <c r="T48" s="270"/>
      <c r="U48" s="217"/>
    </row>
    <row r="49" spans="1:21" x14ac:dyDescent="0.25">
      <c r="A49" s="210">
        <v>40</v>
      </c>
      <c r="B49" s="29"/>
      <c r="C49" s="81"/>
      <c r="D49" s="81"/>
      <c r="E49" s="28"/>
      <c r="F49" s="3"/>
      <c r="G49" s="2"/>
      <c r="H49" s="4"/>
      <c r="I49" s="648" t="str">
        <f t="shared" si="1"/>
        <v/>
      </c>
      <c r="J49" s="645"/>
      <c r="K49" s="618"/>
      <c r="L49" s="618"/>
      <c r="M49" s="618"/>
      <c r="N49" s="618"/>
      <c r="O49" s="618"/>
      <c r="P49" s="618"/>
      <c r="Q49" s="607"/>
      <c r="R49" s="607"/>
      <c r="S49" s="2"/>
      <c r="T49" s="270"/>
      <c r="U49" s="217"/>
    </row>
    <row r="50" spans="1:21" x14ac:dyDescent="0.25">
      <c r="A50" s="210">
        <v>41</v>
      </c>
      <c r="B50" s="29"/>
      <c r="C50" s="81"/>
      <c r="D50" s="81"/>
      <c r="E50" s="28"/>
      <c r="F50" s="3"/>
      <c r="G50" s="2"/>
      <c r="H50" s="4"/>
      <c r="I50" s="648" t="str">
        <f t="shared" si="1"/>
        <v/>
      </c>
      <c r="J50" s="645"/>
      <c r="K50" s="618"/>
      <c r="L50" s="618"/>
      <c r="M50" s="618"/>
      <c r="N50" s="618"/>
      <c r="O50" s="618"/>
      <c r="P50" s="618"/>
      <c r="Q50" s="607"/>
      <c r="R50" s="607"/>
      <c r="S50" s="2"/>
      <c r="T50" s="270"/>
      <c r="U50" s="217"/>
    </row>
    <row r="51" spans="1:21" x14ac:dyDescent="0.25">
      <c r="A51" s="210">
        <v>42</v>
      </c>
      <c r="B51" s="29"/>
      <c r="C51" s="81"/>
      <c r="D51" s="81"/>
      <c r="E51" s="28"/>
      <c r="F51" s="3"/>
      <c r="G51" s="2"/>
      <c r="H51" s="4"/>
      <c r="I51" s="648" t="str">
        <f t="shared" si="1"/>
        <v/>
      </c>
      <c r="J51" s="645"/>
      <c r="K51" s="618"/>
      <c r="L51" s="618"/>
      <c r="M51" s="618"/>
      <c r="N51" s="618"/>
      <c r="O51" s="618"/>
      <c r="P51" s="618"/>
      <c r="Q51" s="607"/>
      <c r="R51" s="607"/>
      <c r="S51" s="2"/>
      <c r="T51" s="270"/>
      <c r="U51" s="217"/>
    </row>
    <row r="52" spans="1:21" x14ac:dyDescent="0.25">
      <c r="A52" s="210">
        <v>43</v>
      </c>
      <c r="B52" s="29"/>
      <c r="C52" s="81"/>
      <c r="D52" s="81"/>
      <c r="E52" s="28"/>
      <c r="F52" s="3"/>
      <c r="G52" s="2"/>
      <c r="H52" s="4"/>
      <c r="I52" s="648" t="str">
        <f t="shared" si="1"/>
        <v/>
      </c>
      <c r="J52" s="645"/>
      <c r="K52" s="618"/>
      <c r="L52" s="618"/>
      <c r="M52" s="618"/>
      <c r="N52" s="618"/>
      <c r="O52" s="618"/>
      <c r="P52" s="618"/>
      <c r="Q52" s="607"/>
      <c r="R52" s="607"/>
      <c r="S52" s="2"/>
      <c r="T52" s="270"/>
      <c r="U52" s="217"/>
    </row>
    <row r="53" spans="1:21" x14ac:dyDescent="0.25">
      <c r="A53" s="210">
        <v>44</v>
      </c>
      <c r="B53" s="29"/>
      <c r="C53" s="81"/>
      <c r="D53" s="81"/>
      <c r="E53" s="28"/>
      <c r="F53" s="3"/>
      <c r="G53" s="2"/>
      <c r="H53" s="4"/>
      <c r="I53" s="648" t="str">
        <f t="shared" si="1"/>
        <v/>
      </c>
      <c r="J53" s="645"/>
      <c r="K53" s="618"/>
      <c r="L53" s="618"/>
      <c r="M53" s="618"/>
      <c r="N53" s="618"/>
      <c r="O53" s="618"/>
      <c r="P53" s="618"/>
      <c r="Q53" s="607"/>
      <c r="R53" s="607"/>
      <c r="S53" s="2"/>
      <c r="T53" s="270"/>
      <c r="U53" s="217"/>
    </row>
    <row r="54" spans="1:21" x14ac:dyDescent="0.25">
      <c r="A54" s="210">
        <v>45</v>
      </c>
      <c r="B54" s="29"/>
      <c r="C54" s="81"/>
      <c r="D54" s="81"/>
      <c r="E54" s="28"/>
      <c r="F54" s="3"/>
      <c r="G54" s="2"/>
      <c r="H54" s="4"/>
      <c r="I54" s="648" t="str">
        <f t="shared" si="1"/>
        <v/>
      </c>
      <c r="J54" s="645"/>
      <c r="K54" s="618"/>
      <c r="L54" s="618"/>
      <c r="M54" s="618"/>
      <c r="N54" s="618"/>
      <c r="O54" s="618"/>
      <c r="P54" s="618"/>
      <c r="Q54" s="607"/>
      <c r="R54" s="607"/>
      <c r="S54" s="2"/>
      <c r="T54" s="270"/>
      <c r="U54" s="217"/>
    </row>
    <row r="55" spans="1:21" x14ac:dyDescent="0.25">
      <c r="A55" s="210">
        <v>46</v>
      </c>
      <c r="B55" s="29"/>
      <c r="C55" s="81"/>
      <c r="D55" s="81"/>
      <c r="E55" s="28"/>
      <c r="F55" s="3"/>
      <c r="G55" s="2"/>
      <c r="H55" s="4"/>
      <c r="I55" s="648" t="str">
        <f t="shared" si="1"/>
        <v/>
      </c>
      <c r="J55" s="645"/>
      <c r="K55" s="618"/>
      <c r="L55" s="618"/>
      <c r="M55" s="618"/>
      <c r="N55" s="618"/>
      <c r="O55" s="618"/>
      <c r="P55" s="618"/>
      <c r="Q55" s="607"/>
      <c r="R55" s="607"/>
      <c r="S55" s="2"/>
      <c r="T55" s="270"/>
      <c r="U55" s="217"/>
    </row>
    <row r="56" spans="1:21" x14ac:dyDescent="0.25">
      <c r="A56" s="210">
        <v>47</v>
      </c>
      <c r="B56" s="29"/>
      <c r="C56" s="81"/>
      <c r="D56" s="81"/>
      <c r="E56" s="28"/>
      <c r="F56" s="3"/>
      <c r="G56" s="2"/>
      <c r="H56" s="4"/>
      <c r="I56" s="648" t="str">
        <f t="shared" si="1"/>
        <v/>
      </c>
      <c r="J56" s="645"/>
      <c r="K56" s="618"/>
      <c r="L56" s="618"/>
      <c r="M56" s="618"/>
      <c r="N56" s="618"/>
      <c r="O56" s="618"/>
      <c r="P56" s="618"/>
      <c r="Q56" s="607"/>
      <c r="R56" s="607"/>
      <c r="S56" s="2"/>
      <c r="T56" s="270"/>
      <c r="U56" s="217"/>
    </row>
    <row r="57" spans="1:21" x14ac:dyDescent="0.25">
      <c r="A57" s="210">
        <v>48</v>
      </c>
      <c r="B57" s="29"/>
      <c r="C57" s="81"/>
      <c r="D57" s="81"/>
      <c r="E57" s="28"/>
      <c r="F57" s="3"/>
      <c r="G57" s="2"/>
      <c r="H57" s="4"/>
      <c r="I57" s="648" t="str">
        <f t="shared" si="1"/>
        <v/>
      </c>
      <c r="J57" s="651"/>
      <c r="K57" s="620"/>
      <c r="L57" s="620"/>
      <c r="M57" s="620"/>
      <c r="N57" s="620"/>
      <c r="O57" s="620"/>
      <c r="P57" s="620"/>
      <c r="Q57" s="607"/>
      <c r="R57" s="607"/>
      <c r="S57" s="2"/>
      <c r="T57" s="270"/>
      <c r="U57" s="217"/>
    </row>
    <row r="58" spans="1:21" x14ac:dyDescent="0.25">
      <c r="A58" s="213">
        <v>49</v>
      </c>
      <c r="B58" s="70"/>
      <c r="C58" s="82"/>
      <c r="D58" s="82"/>
      <c r="E58" s="71"/>
      <c r="F58" s="5"/>
      <c r="G58" s="72"/>
      <c r="H58" s="73"/>
      <c r="I58" s="649" t="str">
        <f t="shared" si="1"/>
        <v/>
      </c>
      <c r="J58" s="652"/>
      <c r="K58" s="621"/>
      <c r="L58" s="621"/>
      <c r="M58" s="621"/>
      <c r="N58" s="621"/>
      <c r="O58" s="621"/>
      <c r="P58" s="621"/>
      <c r="Q58" s="608"/>
      <c r="R58" s="608"/>
      <c r="S58" s="72"/>
      <c r="T58" s="271"/>
      <c r="U58" s="218"/>
    </row>
  </sheetData>
  <sheetProtection algorithmName="SHA-512" hashValue="p9BB76yHoMviKEoedc9GSG8/+k13UdVtnU+9fDaGJlgG+hX42l8ZfyrslJJcm1B7ijYGqZTiByO4LPv5Y/jotg==" saltValue="/TmB0itRjmGmJoX8mUtXvA==" spinCount="100000" sheet="1" objects="1" scenarios="1"/>
  <mergeCells count="18">
    <mergeCell ref="T7:U7"/>
    <mergeCell ref="S7:S8"/>
    <mergeCell ref="G7:G8"/>
    <mergeCell ref="H7:H8"/>
    <mergeCell ref="I7:I8"/>
    <mergeCell ref="J7:P7"/>
    <mergeCell ref="Q7:R7"/>
    <mergeCell ref="B7:B8"/>
    <mergeCell ref="C7:C8"/>
    <mergeCell ref="D7:D8"/>
    <mergeCell ref="E7:E8"/>
    <mergeCell ref="F7:F8"/>
    <mergeCell ref="B5:I5"/>
    <mergeCell ref="J5:U5"/>
    <mergeCell ref="A1:I1"/>
    <mergeCell ref="J1:U1"/>
    <mergeCell ref="J3:U3"/>
    <mergeCell ref="B3:I3"/>
  </mergeCells>
  <conditionalFormatting sqref="E9:E58">
    <cfRule type="expression" dxfId="60" priority="2">
      <formula>IF(D9="No",TRUE,FALSE)</formula>
    </cfRule>
  </conditionalFormatting>
  <conditionalFormatting sqref="Q10:R58">
    <cfRule type="expression" dxfId="59" priority="1">
      <formula>AND(SUM($Q10:$R10)&lt;&gt;1,SUM($Q10:$R10)&lt;&gt;0)</formula>
    </cfRule>
  </conditionalFormatting>
  <dataValidations count="26">
    <dataValidation type="decimal" operator="greaterThanOrEqual" allowBlank="1" showInputMessage="1" showErrorMessage="1" error="Please enter a valid number." sqref="T10:U58 J10:P58" xr:uid="{00000000-0002-0000-0300-000000000000}">
      <formula1>0</formula1>
    </dataValidation>
    <dataValidation type="decimal" operator="greaterThanOrEqual" allowBlank="1" showInputMessage="1" showErrorMessage="1" error="Please enter a valid number._x000a_" sqref="E10:H58" xr:uid="{00000000-0002-0000-0300-000001000000}">
      <formula1>0</formula1>
    </dataValidation>
    <dataValidation type="list" allowBlank="1" showInputMessage="1" showErrorMessage="1" error="Please use the drop down arrow to the right of the cell to choose the appropriate answer._x000a_" sqref="D10:D58" xr:uid="{00000000-0002-0000-0300-000002000000}">
      <formula1>"Yes,No"</formula1>
    </dataValidation>
    <dataValidation type="list" allowBlank="1" showInputMessage="1" showErrorMessage="1" sqref="C10:C58" xr:uid="{00000000-0002-0000-0300-000003000000}">
      <formula1>"Employee,Contractor"</formula1>
    </dataValidation>
    <dataValidation allowBlank="1" showInputMessage="1" showErrorMessage="1" prompt="Using the drop-down menu, select whether the staff in each job category are agency employees or contractors. If a given job title includes both employees and contractors, complete one row for employees and another for contractors." sqref="C7" xr:uid="{00000000-0002-0000-0300-000007000000}"/>
    <dataValidation allowBlank="1" showInputMessage="1" showErrorMessage="1" prompt="Using the drop-down menu, indicate whether the job category has responsibility for supervising other staff. If a given job title includes both supervisors and non-supervisors, complete one row for supervisors and another for non-supervisors." sqref="D7" xr:uid="{00000000-0002-0000-0300-000008000000}"/>
    <dataValidation allowBlank="1" showInputMessage="1" showErrorMessage="1" prompt="For employees who have supervisory responsibility for other staff (not service recipients), report the average number of direct reports each supervisor has." sqref="E7" xr:uid="{00000000-0002-0000-0300-000009000000}"/>
    <dataValidation allowBlank="1" showInputMessage="1" showErrorMessage="1" prompt="The total is inclusive of paid time off (e.g. holidays) and overtime hours._x000a_If salaried staff are included in the job title and actual hours worked are not tracked and cannot be estimated, assume that a full-time employee works 2,080 hours per year." sqref="F7" xr:uid="{00000000-0002-0000-0300-00000A000000}"/>
    <dataValidation allowBlank="1" showInputMessage="1" showErrorMessage="1" prompt="For example, if 20,000 hours were reported in the Total Hours Paid column and the workers included in this total worked 2,000 hours of overtime, ‘10%’ would be reported (2,000 overtime hours divided by 20,000 total paid hours). " sqref="G7" xr:uid="{00000000-0002-0000-0300-00000B000000}"/>
    <dataValidation allowBlank="1" showInputMessage="1" showErrorMessage="1" prompt="This field is automatically calculated by dividing the Total Wage Paid field by the Total Hours Paid field." sqref="I7" xr:uid="{00000000-0002-0000-0300-00000D000000}"/>
    <dataValidation allowBlank="1" showInputMessage="1" showErrorMessage="1" prompt="To calculate turnover, divide the number of staff within the job title who left the position within the past year and for whom a replacement was/is needed, by the number of employees within the job title over the course of the fiscal year." sqref="S7:S8" xr:uid="{00000000-0002-0000-0300-00000E000000}"/>
    <dataValidation allowBlank="1" showErrorMessage="1" sqref="V7" xr:uid="{00000000-0002-0000-0300-00000F000000}"/>
    <dataValidation allowBlank="1" showInputMessage="1" showErrorMessage="1" prompt="See p. 5 of the instructions. List job titles of staff who provide direct care and program support for Sections 18, 20, 21, and/or 29. List individually or group by job title." sqref="B7:B8" xr:uid="{4B8E9171-0EA6-4574-9641-39B345C62BC7}"/>
    <dataValidation allowBlank="1" showInputMessage="1" showErrorMessage="1" prompt="Report the average number of training and development hours that a staff person in the reported job title receives during their first year of employment." sqref="T8" xr:uid="{9C833DA1-4E18-4534-9282-472B233B07F3}"/>
    <dataValidation allowBlank="1" showInputMessage="1" showErrorMessage="1" prompt="Report the average number of annual training and development hours that a staff person in the reported job title receives after their first year of employment." sqref="U8" xr:uid="{7B84F857-90B0-4800-8F71-2116B54B6374}"/>
    <dataValidation allowBlank="1" showInputMessage="1" showErrorMessage="1" prompt="Allocate the work time of the individual(s) in each job title. Total allocation should equal to 100%." sqref="Q7:R7" xr:uid="{A980BCC7-AC10-487E-B788-5EA42B3EE396}"/>
    <dataValidation allowBlank="1" showInputMessage="1" showErrorMessage="1" prompt="Only report direct care time that is part of the regular and desired expectation of the position. This should not include, for example, time spent filling-in for a vacant position. " sqref="R8" xr:uid="{2C0F8763-405E-41D4-A5EA-CD36F22A4B8F}"/>
    <dataValidation allowBlank="1" showInputMessage="1" showErrorMessage="1" prompt="Include all cash compensation including overtime pay, shift differentials, paid time off (holidays, vacation pay, etc.). Do not report reimbursement of expenses (e.g.,) mileage. For contracted staff, list the total payment to or for the contractors." sqref="H7:H8" xr:uid="{E80647B3-6BD9-4321-B87E-EBAB08C37779}"/>
    <dataValidation allowBlank="1" showInputMessage="1" showErrorMessage="1" prompt="Report the total retirement expense (employer-paid only, do not report employee contributions to their own retirement account) for all employees reported in the job title. " sqref="O8" xr:uid="{982E45D1-C808-45AB-A386-8B66792533FC}"/>
    <dataValidation allowBlank="1" showInputMessage="1" showErrorMessage="1" prompt="Report the total expense for insurance other than health (such as dental or vision; employer-paid only, do not report employee contributions to their own benefits) for all employees reported in the job title. " sqref="N8" xr:uid="{5BEB4390-1363-4C1F-A4B7-2FE8FB7919E7}"/>
    <dataValidation allowBlank="1" showInputMessage="1" showErrorMessage="1" prompt="Report the total health insurance expense (employer-paid only, do not report employee contributions to their own health insurance benefits) for all employees reported in the job title. " sqref="M8" xr:uid="{D14D7DB2-752E-4841-827C-CBD4B5AB1C90}"/>
    <dataValidation allowBlank="1" showInputMessage="1" showErrorMessage="1" prompt="Report the total workers' compensation expense for all employees reported in the job title." sqref="L8" xr:uid="{AB53961C-8F3D-4C01-9166-CC60C57CC897}"/>
    <dataValidation allowBlank="1" showInputMessage="1" showErrorMessage="1" prompt="Report the total federal and state unemployment insurance expense for all employees reported in the job title." sqref="K8" xr:uid="{2DCC9F62-1065-4B7A-BBE5-F8DBF7792809}"/>
    <dataValidation allowBlank="1" showInputMessage="1" showErrorMessage="1" prompt="Report the total FICA expense (Social Security and Medicare) for all employees reported in the job title." sqref="J8" xr:uid="{45AB7092-278C-4376-8508-54F0A70A0CB5}"/>
    <dataValidation allowBlank="1" showInputMessage="1" showErrorMessage="1" prompt="Report all other benefits paid for on behalf of all employees reported in the job title (e.g., tuition assistance, annual gym memberships, bus passes, etc.)" sqref="P8" xr:uid="{3563A789-2BA7-44F7-8C51-1F4E64220AA4}"/>
    <dataValidation allowBlank="1" showInputMessage="1" showErrorMessage="1" prompt="Only report actual costs paid by your organization for the fiscal year.  Exclude employee costs such as their share of health insurance premiums. If a benefit is available but an employee opts not to participate, no cost should be reported." sqref="J7:P7" xr:uid="{1A307C14-0877-4433-9882-7CDC3EE3A72E}"/>
  </dataValidations>
  <printOptions horizontalCentered="1"/>
  <pageMargins left="0.2" right="0.2" top="0.75" bottom="0.75" header="0.3" footer="0.3"/>
  <pageSetup scale="90" pageOrder="overThenDown" orientation="landscape" r:id="rId1"/>
  <headerFooter>
    <oddHeader>&amp;R&amp;"Times New Roman,Regular"Page &amp;P of &amp;N&amp;C&amp;"Times New Roman,Regular"Maine Department of Health and Human Services
Sections 18, 20, 21, and 29 Services - Provider Survey</oddHeader>
    <oddFooter>&amp;R&amp;"Times New Roman,Regular" printed &amp;D&amp;L&amp;"Times New Roman,Regular"Questions? Contact Tina Harper with Health Management Associates at tharper@healthmanagement.com or (480) 680-1508.</oddFooter>
  </headerFooter>
  <colBreaks count="1" manualBreakCount="1">
    <brk id="9" max="63" man="1"/>
  </col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4A1BCEE-0ECA-419E-BD23-DD7BA6F3DD5A}">
  <sheetPr codeName="Sheet20"/>
  <dimension ref="A1:W55"/>
  <sheetViews>
    <sheetView showGridLines="0" zoomScaleNormal="100" zoomScaleSheetLayoutView="100" workbookViewId="0">
      <pane xSplit="2" ySplit="5" topLeftCell="C6" activePane="bottomRight" state="frozen"/>
      <selection activeCell="B19" sqref="B19"/>
      <selection pane="topRight" activeCell="B19" sqref="B19"/>
      <selection pane="bottomLeft" activeCell="B19" sqref="B19"/>
      <selection pane="bottomRight" activeCell="D5" sqref="D5"/>
    </sheetView>
  </sheetViews>
  <sheetFormatPr defaultColWidth="9.140625" defaultRowHeight="15" x14ac:dyDescent="0.25"/>
  <cols>
    <col min="1" max="1" width="4.85546875" style="12" customWidth="1"/>
    <col min="2" max="2" width="27.5703125" style="11" customWidth="1"/>
    <col min="3" max="11" width="7.28515625" style="11" customWidth="1"/>
    <col min="12" max="17" width="7.28515625" style="32" customWidth="1"/>
    <col min="18" max="18" width="7.140625" style="11" customWidth="1"/>
    <col min="19" max="19" width="9.140625" style="77"/>
    <col min="20" max="16384" width="9.140625" style="11"/>
  </cols>
  <sheetData>
    <row r="1" spans="1:23" ht="15.75" customHeight="1" x14ac:dyDescent="0.25">
      <c r="A1" s="698" t="str">
        <f>IF(ISBLANK('Contact Info'!C7),"",'Contact Info'!C7)</f>
        <v/>
      </c>
      <c r="B1" s="698"/>
      <c r="C1" s="698"/>
      <c r="D1" s="698"/>
      <c r="E1" s="698"/>
      <c r="F1" s="698"/>
      <c r="G1" s="698"/>
      <c r="H1" s="698"/>
      <c r="I1" s="698"/>
      <c r="J1" s="698"/>
      <c r="K1" s="698"/>
      <c r="L1" s="698"/>
      <c r="M1" s="698"/>
      <c r="N1" s="698"/>
      <c r="O1" s="698"/>
      <c r="P1" s="698"/>
      <c r="Q1" s="698"/>
      <c r="R1" s="698"/>
      <c r="S1" s="55"/>
      <c r="T1" s="55"/>
      <c r="U1" s="55"/>
      <c r="V1" s="55"/>
      <c r="W1" s="55"/>
    </row>
    <row r="2" spans="1:23" ht="4.5" customHeight="1" x14ac:dyDescent="0.25">
      <c r="A2" s="277"/>
      <c r="B2" s="12"/>
      <c r="C2" s="12"/>
      <c r="D2" s="12"/>
      <c r="E2" s="12"/>
      <c r="F2" s="12"/>
      <c r="G2" s="12"/>
      <c r="H2" s="12"/>
      <c r="I2" s="12"/>
      <c r="J2" s="12"/>
      <c r="K2" s="12"/>
    </row>
    <row r="3" spans="1:23" x14ac:dyDescent="0.25">
      <c r="A3" s="770" t="s">
        <v>392</v>
      </c>
      <c r="B3" s="770"/>
      <c r="C3" s="770"/>
      <c r="D3" s="770"/>
      <c r="E3" s="770"/>
      <c r="F3" s="770"/>
      <c r="G3" s="770"/>
      <c r="H3" s="770"/>
      <c r="I3" s="770"/>
      <c r="J3" s="770"/>
      <c r="K3" s="770"/>
      <c r="L3" s="770"/>
      <c r="M3" s="770"/>
      <c r="N3" s="770"/>
      <c r="O3" s="770"/>
      <c r="P3" s="770"/>
      <c r="Q3" s="770"/>
      <c r="R3" s="770"/>
      <c r="S3" s="55"/>
      <c r="T3" s="55"/>
      <c r="U3" s="55"/>
      <c r="V3" s="55"/>
      <c r="W3" s="55"/>
    </row>
    <row r="4" spans="1:23" ht="4.5" customHeight="1" x14ac:dyDescent="0.25">
      <c r="B4" s="37"/>
      <c r="C4" s="37"/>
      <c r="D4" s="37"/>
      <c r="E4" s="37"/>
      <c r="F4" s="37"/>
      <c r="G4" s="37"/>
      <c r="H4" s="37"/>
      <c r="I4" s="37"/>
      <c r="J4" s="37"/>
      <c r="K4" s="37"/>
    </row>
    <row r="5" spans="1:23" ht="144" customHeight="1" x14ac:dyDescent="0.25">
      <c r="A5" s="481" t="s">
        <v>0</v>
      </c>
      <c r="B5" s="467" t="s">
        <v>152</v>
      </c>
      <c r="C5" s="483" t="s">
        <v>360</v>
      </c>
      <c r="D5" s="483" t="s">
        <v>248</v>
      </c>
      <c r="E5" s="483" t="s">
        <v>250</v>
      </c>
      <c r="F5" s="483" t="s">
        <v>359</v>
      </c>
      <c r="G5" s="483" t="s">
        <v>258</v>
      </c>
      <c r="H5" s="483" t="s">
        <v>249</v>
      </c>
      <c r="I5" s="483" t="s">
        <v>361</v>
      </c>
      <c r="J5" s="484" t="s">
        <v>257</v>
      </c>
      <c r="K5" s="483" t="s">
        <v>251</v>
      </c>
      <c r="L5" s="483" t="s">
        <v>252</v>
      </c>
      <c r="M5" s="483" t="s">
        <v>253</v>
      </c>
      <c r="N5" s="483" t="s">
        <v>254</v>
      </c>
      <c r="O5" s="484" t="s">
        <v>255</v>
      </c>
      <c r="P5" s="484" t="s">
        <v>362</v>
      </c>
      <c r="Q5" s="483" t="s">
        <v>256</v>
      </c>
      <c r="R5" s="482" t="s">
        <v>213</v>
      </c>
      <c r="T5" s="299"/>
      <c r="U5" s="299"/>
      <c r="V5" s="299"/>
      <c r="W5" s="299"/>
    </row>
    <row r="6" spans="1:23" ht="13.5" customHeight="1" x14ac:dyDescent="0.25">
      <c r="A6" s="216" t="s">
        <v>38</v>
      </c>
      <c r="B6" s="36" t="s">
        <v>107</v>
      </c>
      <c r="C6" s="35"/>
      <c r="D6" s="35"/>
      <c r="E6" s="35"/>
      <c r="F6" s="35">
        <v>1</v>
      </c>
      <c r="G6" s="35"/>
      <c r="H6" s="35"/>
      <c r="I6" s="35"/>
      <c r="J6" s="35"/>
      <c r="K6" s="35"/>
      <c r="L6" s="35"/>
      <c r="M6" s="35"/>
      <c r="N6" s="35"/>
      <c r="O6" s="323"/>
      <c r="P6" s="323"/>
      <c r="Q6" s="35"/>
      <c r="R6" s="274"/>
    </row>
    <row r="7" spans="1:23" ht="14.25" customHeight="1" x14ac:dyDescent="0.25">
      <c r="A7" s="210">
        <v>1</v>
      </c>
      <c r="B7" s="34" t="str">
        <f>IF(ISBLANK('Direct &amp; Program Staff Wages'!B10),"",'Direct &amp; Program Staff Wages'!B10)</f>
        <v/>
      </c>
      <c r="C7" s="219"/>
      <c r="D7" s="219"/>
      <c r="E7" s="219"/>
      <c r="F7" s="219"/>
      <c r="G7" s="219"/>
      <c r="H7" s="219"/>
      <c r="I7" s="219"/>
      <c r="J7" s="219"/>
      <c r="K7" s="219"/>
      <c r="L7" s="219"/>
      <c r="M7" s="219"/>
      <c r="N7" s="219"/>
      <c r="O7" s="84"/>
      <c r="P7" s="84"/>
      <c r="Q7" s="84"/>
      <c r="R7" s="78"/>
      <c r="S7" s="77" t="str">
        <f t="shared" ref="S7:S55" si="0">IF(AND(SUM(C7:R7)&gt;0,SUM(C7:R7)&lt;&gt;1),"Error: allocation of time does not equal 100%","")</f>
        <v/>
      </c>
    </row>
    <row r="8" spans="1:23" ht="14.25" customHeight="1" x14ac:dyDescent="0.25">
      <c r="A8" s="210">
        <v>2</v>
      </c>
      <c r="B8" s="34" t="str">
        <f>IF(ISBLANK('Direct &amp; Program Staff Wages'!B11),"",'Direct &amp; Program Staff Wages'!B11)</f>
        <v/>
      </c>
      <c r="C8" s="33"/>
      <c r="D8" s="33"/>
      <c r="E8" s="33"/>
      <c r="F8" s="33"/>
      <c r="G8" s="33"/>
      <c r="H8" s="33"/>
      <c r="I8" s="33"/>
      <c r="J8" s="33"/>
      <c r="K8" s="33"/>
      <c r="L8" s="33"/>
      <c r="M8" s="33"/>
      <c r="N8" s="33"/>
      <c r="O8" s="319"/>
      <c r="P8" s="319"/>
      <c r="Q8" s="319"/>
      <c r="R8" s="78"/>
      <c r="S8" s="77" t="str">
        <f t="shared" si="0"/>
        <v/>
      </c>
    </row>
    <row r="9" spans="1:23" ht="14.25" customHeight="1" x14ac:dyDescent="0.25">
      <c r="A9" s="210">
        <v>3</v>
      </c>
      <c r="B9" s="34" t="str">
        <f>IF(ISBLANK('Direct &amp; Program Staff Wages'!B12),"",'Direct &amp; Program Staff Wages'!B12)</f>
        <v/>
      </c>
      <c r="C9" s="33"/>
      <c r="D9" s="33"/>
      <c r="E9" s="33"/>
      <c r="F9" s="33"/>
      <c r="G9" s="33"/>
      <c r="H9" s="33"/>
      <c r="I9" s="33"/>
      <c r="J9" s="33"/>
      <c r="K9" s="33"/>
      <c r="L9" s="33"/>
      <c r="M9" s="33"/>
      <c r="N9" s="33"/>
      <c r="O9" s="319"/>
      <c r="P9" s="319"/>
      <c r="Q9" s="319"/>
      <c r="R9" s="78"/>
      <c r="S9" s="77" t="str">
        <f t="shared" si="0"/>
        <v/>
      </c>
    </row>
    <row r="10" spans="1:23" ht="14.25" customHeight="1" x14ac:dyDescent="0.25">
      <c r="A10" s="210">
        <v>4</v>
      </c>
      <c r="B10" s="34" t="str">
        <f>IF(ISBLANK('Direct &amp; Program Staff Wages'!B13),"",'Direct &amp; Program Staff Wages'!B13)</f>
        <v/>
      </c>
      <c r="C10" s="33"/>
      <c r="D10" s="33"/>
      <c r="E10" s="33"/>
      <c r="F10" s="33"/>
      <c r="G10" s="33"/>
      <c r="H10" s="33"/>
      <c r="I10" s="33"/>
      <c r="J10" s="33"/>
      <c r="K10" s="33"/>
      <c r="L10" s="33"/>
      <c r="M10" s="33"/>
      <c r="N10" s="33"/>
      <c r="O10" s="319"/>
      <c r="P10" s="319"/>
      <c r="Q10" s="319"/>
      <c r="R10" s="78"/>
      <c r="S10" s="77" t="str">
        <f t="shared" si="0"/>
        <v/>
      </c>
    </row>
    <row r="11" spans="1:23" ht="14.25" customHeight="1" x14ac:dyDescent="0.25">
      <c r="A11" s="210">
        <v>5</v>
      </c>
      <c r="B11" s="34" t="str">
        <f>IF(ISBLANK('Direct &amp; Program Staff Wages'!B14),"",'Direct &amp; Program Staff Wages'!B14)</f>
        <v/>
      </c>
      <c r="C11" s="33"/>
      <c r="D11" s="33"/>
      <c r="E11" s="33"/>
      <c r="F11" s="33"/>
      <c r="G11" s="33"/>
      <c r="H11" s="33"/>
      <c r="I11" s="33"/>
      <c r="J11" s="33"/>
      <c r="K11" s="33"/>
      <c r="L11" s="33"/>
      <c r="M11" s="33"/>
      <c r="N11" s="33"/>
      <c r="O11" s="319"/>
      <c r="P11" s="319"/>
      <c r="Q11" s="319"/>
      <c r="R11" s="78"/>
      <c r="S11" s="77" t="str">
        <f t="shared" si="0"/>
        <v/>
      </c>
    </row>
    <row r="12" spans="1:23" ht="14.25" customHeight="1" x14ac:dyDescent="0.25">
      <c r="A12" s="210">
        <v>6</v>
      </c>
      <c r="B12" s="34" t="str">
        <f>IF(ISBLANK('Direct &amp; Program Staff Wages'!B15),"",'Direct &amp; Program Staff Wages'!B15)</f>
        <v/>
      </c>
      <c r="C12" s="33"/>
      <c r="D12" s="33"/>
      <c r="E12" s="33"/>
      <c r="F12" s="33"/>
      <c r="G12" s="33"/>
      <c r="H12" s="33"/>
      <c r="I12" s="33"/>
      <c r="J12" s="33"/>
      <c r="K12" s="33"/>
      <c r="L12" s="33"/>
      <c r="M12" s="33"/>
      <c r="N12" s="33"/>
      <c r="O12" s="319"/>
      <c r="P12" s="319"/>
      <c r="Q12" s="319"/>
      <c r="R12" s="78"/>
      <c r="S12" s="77" t="str">
        <f t="shared" si="0"/>
        <v/>
      </c>
    </row>
    <row r="13" spans="1:23" ht="14.25" customHeight="1" x14ac:dyDescent="0.25">
      <c r="A13" s="210">
        <v>7</v>
      </c>
      <c r="B13" s="34" t="str">
        <f>IF(ISBLANK('Direct &amp; Program Staff Wages'!B16),"",'Direct &amp; Program Staff Wages'!B16)</f>
        <v/>
      </c>
      <c r="C13" s="33"/>
      <c r="D13" s="33"/>
      <c r="E13" s="33"/>
      <c r="F13" s="33"/>
      <c r="G13" s="33"/>
      <c r="H13" s="33"/>
      <c r="I13" s="33"/>
      <c r="J13" s="33"/>
      <c r="K13" s="33"/>
      <c r="L13" s="33"/>
      <c r="M13" s="33"/>
      <c r="N13" s="33"/>
      <c r="O13" s="319"/>
      <c r="P13" s="319"/>
      <c r="Q13" s="319"/>
      <c r="R13" s="78"/>
      <c r="S13" s="77" t="str">
        <f t="shared" si="0"/>
        <v/>
      </c>
    </row>
    <row r="14" spans="1:23" ht="14.25" customHeight="1" x14ac:dyDescent="0.25">
      <c r="A14" s="210">
        <v>8</v>
      </c>
      <c r="B14" s="34" t="str">
        <f>IF(ISBLANK('Direct &amp; Program Staff Wages'!B17),"",'Direct &amp; Program Staff Wages'!B17)</f>
        <v/>
      </c>
      <c r="C14" s="33"/>
      <c r="D14" s="33"/>
      <c r="E14" s="33"/>
      <c r="F14" s="33"/>
      <c r="G14" s="33"/>
      <c r="H14" s="33"/>
      <c r="I14" s="33"/>
      <c r="J14" s="33"/>
      <c r="K14" s="33"/>
      <c r="L14" s="33"/>
      <c r="M14" s="33"/>
      <c r="N14" s="33"/>
      <c r="O14" s="319"/>
      <c r="P14" s="319"/>
      <c r="Q14" s="319"/>
      <c r="R14" s="78"/>
      <c r="S14" s="77" t="str">
        <f t="shared" si="0"/>
        <v/>
      </c>
    </row>
    <row r="15" spans="1:23" ht="14.25" customHeight="1" x14ac:dyDescent="0.25">
      <c r="A15" s="210">
        <v>9</v>
      </c>
      <c r="B15" s="34" t="str">
        <f>IF(ISBLANK('Direct &amp; Program Staff Wages'!B18),"",'Direct &amp; Program Staff Wages'!B18)</f>
        <v/>
      </c>
      <c r="C15" s="33"/>
      <c r="D15" s="33"/>
      <c r="E15" s="33"/>
      <c r="F15" s="33"/>
      <c r="G15" s="33"/>
      <c r="H15" s="33"/>
      <c r="I15" s="33"/>
      <c r="J15" s="33"/>
      <c r="K15" s="33"/>
      <c r="L15" s="33"/>
      <c r="M15" s="33"/>
      <c r="N15" s="33"/>
      <c r="O15" s="319"/>
      <c r="P15" s="319"/>
      <c r="Q15" s="319"/>
      <c r="R15" s="78"/>
      <c r="S15" s="77" t="str">
        <f t="shared" si="0"/>
        <v/>
      </c>
    </row>
    <row r="16" spans="1:23" ht="14.25" customHeight="1" x14ac:dyDescent="0.25">
      <c r="A16" s="210">
        <v>10</v>
      </c>
      <c r="B16" s="34" t="str">
        <f>IF(ISBLANK('Direct &amp; Program Staff Wages'!B19),"",'Direct &amp; Program Staff Wages'!B19)</f>
        <v/>
      </c>
      <c r="C16" s="33"/>
      <c r="D16" s="33"/>
      <c r="E16" s="33"/>
      <c r="F16" s="33"/>
      <c r="G16" s="33"/>
      <c r="H16" s="33"/>
      <c r="I16" s="33"/>
      <c r="J16" s="33"/>
      <c r="K16" s="33"/>
      <c r="L16" s="33"/>
      <c r="M16" s="33"/>
      <c r="N16" s="33"/>
      <c r="O16" s="319"/>
      <c r="P16" s="319"/>
      <c r="Q16" s="319"/>
      <c r="R16" s="78"/>
      <c r="S16" s="77" t="str">
        <f t="shared" si="0"/>
        <v/>
      </c>
    </row>
    <row r="17" spans="1:19" ht="14.25" customHeight="1" x14ac:dyDescent="0.25">
      <c r="A17" s="210">
        <v>11</v>
      </c>
      <c r="B17" s="34" t="str">
        <f>IF(ISBLANK('Direct &amp; Program Staff Wages'!B20),"",'Direct &amp; Program Staff Wages'!B20)</f>
        <v/>
      </c>
      <c r="C17" s="33"/>
      <c r="D17" s="33"/>
      <c r="E17" s="33"/>
      <c r="F17" s="33"/>
      <c r="G17" s="33"/>
      <c r="H17" s="33"/>
      <c r="I17" s="33"/>
      <c r="J17" s="33"/>
      <c r="K17" s="33"/>
      <c r="L17" s="33"/>
      <c r="M17" s="33"/>
      <c r="N17" s="33"/>
      <c r="O17" s="319"/>
      <c r="P17" s="319"/>
      <c r="Q17" s="319"/>
      <c r="R17" s="78"/>
      <c r="S17" s="77" t="str">
        <f t="shared" si="0"/>
        <v/>
      </c>
    </row>
    <row r="18" spans="1:19" ht="14.25" customHeight="1" x14ac:dyDescent="0.25">
      <c r="A18" s="210">
        <v>12</v>
      </c>
      <c r="B18" s="34" t="str">
        <f>IF(ISBLANK('Direct &amp; Program Staff Wages'!B21),"",'Direct &amp; Program Staff Wages'!B21)</f>
        <v/>
      </c>
      <c r="C18" s="33"/>
      <c r="D18" s="33"/>
      <c r="E18" s="33"/>
      <c r="F18" s="33"/>
      <c r="G18" s="33"/>
      <c r="H18" s="33"/>
      <c r="I18" s="33"/>
      <c r="J18" s="33"/>
      <c r="K18" s="33"/>
      <c r="L18" s="33"/>
      <c r="M18" s="33"/>
      <c r="N18" s="33"/>
      <c r="O18" s="319"/>
      <c r="P18" s="319"/>
      <c r="Q18" s="319"/>
      <c r="R18" s="78"/>
      <c r="S18" s="77" t="str">
        <f t="shared" si="0"/>
        <v/>
      </c>
    </row>
    <row r="19" spans="1:19" ht="14.25" customHeight="1" x14ac:dyDescent="0.25">
      <c r="A19" s="210">
        <v>13</v>
      </c>
      <c r="B19" s="34" t="str">
        <f>IF(ISBLANK('Direct &amp; Program Staff Wages'!B22),"",'Direct &amp; Program Staff Wages'!B22)</f>
        <v/>
      </c>
      <c r="C19" s="33"/>
      <c r="D19" s="33"/>
      <c r="E19" s="33"/>
      <c r="F19" s="33"/>
      <c r="G19" s="33"/>
      <c r="H19" s="33"/>
      <c r="I19" s="33"/>
      <c r="J19" s="33"/>
      <c r="K19" s="33"/>
      <c r="L19" s="33"/>
      <c r="M19" s="33"/>
      <c r="N19" s="33"/>
      <c r="O19" s="319"/>
      <c r="P19" s="319"/>
      <c r="Q19" s="319"/>
      <c r="R19" s="78"/>
      <c r="S19" s="77" t="str">
        <f t="shared" si="0"/>
        <v/>
      </c>
    </row>
    <row r="20" spans="1:19" ht="14.25" customHeight="1" x14ac:dyDescent="0.25">
      <c r="A20" s="210">
        <v>14</v>
      </c>
      <c r="B20" s="34" t="str">
        <f>IF(ISBLANK('Direct &amp; Program Staff Wages'!B23),"",'Direct &amp; Program Staff Wages'!B23)</f>
        <v/>
      </c>
      <c r="C20" s="33"/>
      <c r="D20" s="33"/>
      <c r="E20" s="33"/>
      <c r="F20" s="33"/>
      <c r="G20" s="33"/>
      <c r="H20" s="33"/>
      <c r="I20" s="33"/>
      <c r="J20" s="33"/>
      <c r="K20" s="33"/>
      <c r="L20" s="33"/>
      <c r="M20" s="33"/>
      <c r="N20" s="33"/>
      <c r="O20" s="319"/>
      <c r="P20" s="319"/>
      <c r="Q20" s="319"/>
      <c r="R20" s="78"/>
      <c r="S20" s="77" t="str">
        <f t="shared" si="0"/>
        <v/>
      </c>
    </row>
    <row r="21" spans="1:19" ht="14.25" customHeight="1" x14ac:dyDescent="0.25">
      <c r="A21" s="210">
        <v>15</v>
      </c>
      <c r="B21" s="34" t="str">
        <f>IF(ISBLANK('Direct &amp; Program Staff Wages'!B24),"",'Direct &amp; Program Staff Wages'!B24)</f>
        <v/>
      </c>
      <c r="C21" s="33"/>
      <c r="D21" s="33"/>
      <c r="E21" s="33"/>
      <c r="F21" s="33"/>
      <c r="G21" s="33"/>
      <c r="H21" s="33"/>
      <c r="I21" s="33"/>
      <c r="J21" s="33"/>
      <c r="K21" s="33"/>
      <c r="L21" s="33"/>
      <c r="M21" s="33"/>
      <c r="N21" s="33"/>
      <c r="O21" s="319"/>
      <c r="P21" s="319"/>
      <c r="Q21" s="319"/>
      <c r="R21" s="78"/>
      <c r="S21" s="77" t="str">
        <f t="shared" si="0"/>
        <v/>
      </c>
    </row>
    <row r="22" spans="1:19" ht="14.25" customHeight="1" x14ac:dyDescent="0.25">
      <c r="A22" s="210">
        <v>16</v>
      </c>
      <c r="B22" s="34" t="str">
        <f>IF(ISBLANK('Direct &amp; Program Staff Wages'!B25),"",'Direct &amp; Program Staff Wages'!B25)</f>
        <v/>
      </c>
      <c r="C22" s="33"/>
      <c r="D22" s="33"/>
      <c r="E22" s="33"/>
      <c r="F22" s="33"/>
      <c r="G22" s="33"/>
      <c r="H22" s="33"/>
      <c r="I22" s="33"/>
      <c r="J22" s="33"/>
      <c r="K22" s="33"/>
      <c r="L22" s="33"/>
      <c r="M22" s="33"/>
      <c r="N22" s="33"/>
      <c r="O22" s="319"/>
      <c r="P22" s="319"/>
      <c r="Q22" s="319"/>
      <c r="R22" s="78"/>
      <c r="S22" s="77" t="str">
        <f t="shared" si="0"/>
        <v/>
      </c>
    </row>
    <row r="23" spans="1:19" ht="14.25" customHeight="1" x14ac:dyDescent="0.25">
      <c r="A23" s="210">
        <v>17</v>
      </c>
      <c r="B23" s="34" t="str">
        <f>IF(ISBLANK('Direct &amp; Program Staff Wages'!B26),"",'Direct &amp; Program Staff Wages'!B26)</f>
        <v/>
      </c>
      <c r="C23" s="33"/>
      <c r="D23" s="33"/>
      <c r="E23" s="33"/>
      <c r="F23" s="33"/>
      <c r="G23" s="33"/>
      <c r="H23" s="33"/>
      <c r="I23" s="33"/>
      <c r="J23" s="33"/>
      <c r="K23" s="33"/>
      <c r="L23" s="33"/>
      <c r="M23" s="33"/>
      <c r="N23" s="33"/>
      <c r="O23" s="319"/>
      <c r="P23" s="319"/>
      <c r="Q23" s="319"/>
      <c r="R23" s="78"/>
      <c r="S23" s="77" t="str">
        <f t="shared" si="0"/>
        <v/>
      </c>
    </row>
    <row r="24" spans="1:19" ht="14.25" customHeight="1" x14ac:dyDescent="0.25">
      <c r="A24" s="210">
        <v>18</v>
      </c>
      <c r="B24" s="34" t="str">
        <f>IF(ISBLANK('Direct &amp; Program Staff Wages'!B27),"",'Direct &amp; Program Staff Wages'!B27)</f>
        <v/>
      </c>
      <c r="C24" s="33"/>
      <c r="D24" s="33"/>
      <c r="E24" s="33"/>
      <c r="F24" s="33"/>
      <c r="G24" s="33"/>
      <c r="H24" s="33"/>
      <c r="I24" s="33"/>
      <c r="J24" s="33"/>
      <c r="K24" s="33"/>
      <c r="L24" s="33"/>
      <c r="M24" s="33"/>
      <c r="N24" s="33"/>
      <c r="O24" s="319"/>
      <c r="P24" s="319"/>
      <c r="Q24" s="319"/>
      <c r="R24" s="78"/>
      <c r="S24" s="77" t="str">
        <f t="shared" si="0"/>
        <v/>
      </c>
    </row>
    <row r="25" spans="1:19" ht="14.25" customHeight="1" x14ac:dyDescent="0.25">
      <c r="A25" s="210">
        <v>19</v>
      </c>
      <c r="B25" s="34" t="str">
        <f>IF(ISBLANK('Direct &amp; Program Staff Wages'!B28),"",'Direct &amp; Program Staff Wages'!B28)</f>
        <v/>
      </c>
      <c r="C25" s="33"/>
      <c r="D25" s="33"/>
      <c r="E25" s="33"/>
      <c r="F25" s="33"/>
      <c r="G25" s="33"/>
      <c r="H25" s="33"/>
      <c r="I25" s="33"/>
      <c r="J25" s="33"/>
      <c r="K25" s="33"/>
      <c r="L25" s="33"/>
      <c r="M25" s="33"/>
      <c r="N25" s="33"/>
      <c r="O25" s="319"/>
      <c r="P25" s="319"/>
      <c r="Q25" s="319"/>
      <c r="R25" s="78"/>
      <c r="S25" s="77" t="str">
        <f t="shared" si="0"/>
        <v/>
      </c>
    </row>
    <row r="26" spans="1:19" ht="14.25" customHeight="1" x14ac:dyDescent="0.25">
      <c r="A26" s="210">
        <v>20</v>
      </c>
      <c r="B26" s="34" t="str">
        <f>IF(ISBLANK('Direct &amp; Program Staff Wages'!B29),"",'Direct &amp; Program Staff Wages'!B29)</f>
        <v/>
      </c>
      <c r="C26" s="33"/>
      <c r="D26" s="33"/>
      <c r="E26" s="33"/>
      <c r="F26" s="33"/>
      <c r="G26" s="33"/>
      <c r="H26" s="33"/>
      <c r="I26" s="33"/>
      <c r="J26" s="33"/>
      <c r="K26" s="33"/>
      <c r="L26" s="33"/>
      <c r="M26" s="33"/>
      <c r="N26" s="33"/>
      <c r="O26" s="319"/>
      <c r="P26" s="319"/>
      <c r="Q26" s="319"/>
      <c r="R26" s="78"/>
      <c r="S26" s="77" t="str">
        <f t="shared" si="0"/>
        <v/>
      </c>
    </row>
    <row r="27" spans="1:19" ht="14.25" customHeight="1" x14ac:dyDescent="0.25">
      <c r="A27" s="210">
        <v>21</v>
      </c>
      <c r="B27" s="34" t="str">
        <f>IF(ISBLANK('Direct &amp; Program Staff Wages'!B30),"",'Direct &amp; Program Staff Wages'!B30)</f>
        <v/>
      </c>
      <c r="C27" s="33"/>
      <c r="D27" s="33"/>
      <c r="E27" s="33"/>
      <c r="F27" s="33"/>
      <c r="G27" s="33"/>
      <c r="H27" s="33"/>
      <c r="I27" s="33"/>
      <c r="J27" s="33"/>
      <c r="K27" s="33"/>
      <c r="L27" s="33"/>
      <c r="M27" s="33"/>
      <c r="N27" s="33"/>
      <c r="O27" s="319"/>
      <c r="P27" s="319"/>
      <c r="Q27" s="319"/>
      <c r="R27" s="78"/>
      <c r="S27" s="77" t="str">
        <f t="shared" si="0"/>
        <v/>
      </c>
    </row>
    <row r="28" spans="1:19" ht="14.25" customHeight="1" x14ac:dyDescent="0.25">
      <c r="A28" s="210">
        <v>22</v>
      </c>
      <c r="B28" s="34" t="str">
        <f>IF(ISBLANK('Direct &amp; Program Staff Wages'!B31),"",'Direct &amp; Program Staff Wages'!B31)</f>
        <v/>
      </c>
      <c r="C28" s="33"/>
      <c r="D28" s="33"/>
      <c r="E28" s="33"/>
      <c r="F28" s="33"/>
      <c r="G28" s="33"/>
      <c r="H28" s="33"/>
      <c r="I28" s="33"/>
      <c r="J28" s="33"/>
      <c r="K28" s="33"/>
      <c r="L28" s="33"/>
      <c r="M28" s="33"/>
      <c r="N28" s="33"/>
      <c r="O28" s="319"/>
      <c r="P28" s="319"/>
      <c r="Q28" s="319"/>
      <c r="R28" s="78"/>
      <c r="S28" s="77" t="str">
        <f t="shared" si="0"/>
        <v/>
      </c>
    </row>
    <row r="29" spans="1:19" ht="14.25" customHeight="1" x14ac:dyDescent="0.25">
      <c r="A29" s="210">
        <v>23</v>
      </c>
      <c r="B29" s="34" t="str">
        <f>IF(ISBLANK('Direct &amp; Program Staff Wages'!B32),"",'Direct &amp; Program Staff Wages'!B32)</f>
        <v/>
      </c>
      <c r="C29" s="33"/>
      <c r="D29" s="33"/>
      <c r="E29" s="33"/>
      <c r="F29" s="33"/>
      <c r="G29" s="33"/>
      <c r="H29" s="33"/>
      <c r="I29" s="33"/>
      <c r="J29" s="33"/>
      <c r="K29" s="33"/>
      <c r="L29" s="33"/>
      <c r="M29" s="33"/>
      <c r="N29" s="33"/>
      <c r="O29" s="319"/>
      <c r="P29" s="319"/>
      <c r="Q29" s="319"/>
      <c r="R29" s="78"/>
      <c r="S29" s="77" t="str">
        <f t="shared" si="0"/>
        <v/>
      </c>
    </row>
    <row r="30" spans="1:19" ht="14.25" customHeight="1" x14ac:dyDescent="0.25">
      <c r="A30" s="210">
        <v>24</v>
      </c>
      <c r="B30" s="34" t="str">
        <f>IF(ISBLANK('Direct &amp; Program Staff Wages'!B33),"",'Direct &amp; Program Staff Wages'!B33)</f>
        <v/>
      </c>
      <c r="C30" s="33"/>
      <c r="D30" s="33"/>
      <c r="E30" s="33"/>
      <c r="F30" s="33"/>
      <c r="G30" s="33"/>
      <c r="H30" s="33"/>
      <c r="I30" s="33"/>
      <c r="J30" s="33"/>
      <c r="K30" s="33"/>
      <c r="L30" s="33"/>
      <c r="M30" s="33"/>
      <c r="N30" s="33"/>
      <c r="O30" s="319"/>
      <c r="P30" s="319"/>
      <c r="Q30" s="319"/>
      <c r="R30" s="78"/>
      <c r="S30" s="77" t="str">
        <f t="shared" si="0"/>
        <v/>
      </c>
    </row>
    <row r="31" spans="1:19" ht="14.25" customHeight="1" x14ac:dyDescent="0.25">
      <c r="A31" s="210">
        <v>25</v>
      </c>
      <c r="B31" s="34" t="str">
        <f>IF(ISBLANK('Direct &amp; Program Staff Wages'!B34),"",'Direct &amp; Program Staff Wages'!B34)</f>
        <v/>
      </c>
      <c r="C31" s="33"/>
      <c r="D31" s="33"/>
      <c r="E31" s="33"/>
      <c r="F31" s="33"/>
      <c r="G31" s="33"/>
      <c r="H31" s="33"/>
      <c r="I31" s="33"/>
      <c r="J31" s="33"/>
      <c r="K31" s="33"/>
      <c r="L31" s="33"/>
      <c r="M31" s="33"/>
      <c r="N31" s="33"/>
      <c r="O31" s="319"/>
      <c r="P31" s="319"/>
      <c r="Q31" s="319"/>
      <c r="R31" s="78"/>
      <c r="S31" s="77" t="str">
        <f t="shared" si="0"/>
        <v/>
      </c>
    </row>
    <row r="32" spans="1:19" ht="14.25" customHeight="1" x14ac:dyDescent="0.25">
      <c r="A32" s="216">
        <v>26</v>
      </c>
      <c r="B32" s="89" t="str">
        <f>IF(ISBLANK('Direct &amp; Program Staff Wages'!B35),"",'Direct &amp; Program Staff Wages'!B35)</f>
        <v/>
      </c>
      <c r="C32" s="90"/>
      <c r="D32" s="90"/>
      <c r="E32" s="90"/>
      <c r="F32" s="90"/>
      <c r="G32" s="90"/>
      <c r="H32" s="90"/>
      <c r="I32" s="90"/>
      <c r="J32" s="90"/>
      <c r="K32" s="90"/>
      <c r="L32" s="90"/>
      <c r="M32" s="90"/>
      <c r="N32" s="90"/>
      <c r="O32" s="320"/>
      <c r="P32" s="320"/>
      <c r="Q32" s="320"/>
      <c r="R32" s="91"/>
      <c r="S32" s="77" t="str">
        <f t="shared" si="0"/>
        <v/>
      </c>
    </row>
    <row r="33" spans="1:19" ht="14.25" customHeight="1" x14ac:dyDescent="0.25">
      <c r="A33" s="213">
        <v>27</v>
      </c>
      <c r="B33" s="74" t="str">
        <f>IF(ISBLANK('Direct &amp; Program Staff Wages'!B36),"",'Direct &amp; Program Staff Wages'!B36)</f>
        <v/>
      </c>
      <c r="C33" s="75"/>
      <c r="D33" s="75"/>
      <c r="E33" s="75"/>
      <c r="F33" s="75"/>
      <c r="G33" s="75"/>
      <c r="H33" s="75"/>
      <c r="I33" s="75"/>
      <c r="J33" s="75"/>
      <c r="K33" s="75"/>
      <c r="L33" s="75"/>
      <c r="M33" s="75"/>
      <c r="N33" s="75"/>
      <c r="O33" s="322"/>
      <c r="P33" s="322"/>
      <c r="Q33" s="322"/>
      <c r="R33" s="79"/>
      <c r="S33" s="77" t="str">
        <f t="shared" si="0"/>
        <v/>
      </c>
    </row>
    <row r="34" spans="1:19" ht="14.25" customHeight="1" x14ac:dyDescent="0.25">
      <c r="A34" s="315">
        <v>28</v>
      </c>
      <c r="B34" s="316" t="str">
        <f>IF(ISBLANK('Direct &amp; Program Staff Wages'!B37),"",'Direct &amp; Program Staff Wages'!B37)</f>
        <v/>
      </c>
      <c r="C34" s="317"/>
      <c r="D34" s="317"/>
      <c r="E34" s="317"/>
      <c r="F34" s="317"/>
      <c r="G34" s="317"/>
      <c r="H34" s="317"/>
      <c r="I34" s="317"/>
      <c r="J34" s="317"/>
      <c r="K34" s="317"/>
      <c r="L34" s="317"/>
      <c r="M34" s="317"/>
      <c r="N34" s="317"/>
      <c r="O34" s="321"/>
      <c r="P34" s="321"/>
      <c r="Q34" s="321"/>
      <c r="R34" s="318"/>
      <c r="S34" s="77" t="str">
        <f t="shared" si="0"/>
        <v/>
      </c>
    </row>
    <row r="35" spans="1:19" ht="14.25" customHeight="1" x14ac:dyDescent="0.25">
      <c r="A35" s="210">
        <v>29</v>
      </c>
      <c r="B35" s="34" t="str">
        <f>IF(ISBLANK('Direct &amp; Program Staff Wages'!B38),"",'Direct &amp; Program Staff Wages'!B38)</f>
        <v/>
      </c>
      <c r="C35" s="33"/>
      <c r="D35" s="33"/>
      <c r="E35" s="33"/>
      <c r="F35" s="33"/>
      <c r="G35" s="33"/>
      <c r="H35" s="33"/>
      <c r="I35" s="33"/>
      <c r="J35" s="33"/>
      <c r="K35" s="33"/>
      <c r="L35" s="33"/>
      <c r="M35" s="33"/>
      <c r="N35" s="33"/>
      <c r="O35" s="319"/>
      <c r="P35" s="319"/>
      <c r="Q35" s="319"/>
      <c r="R35" s="78"/>
      <c r="S35" s="77" t="str">
        <f t="shared" si="0"/>
        <v/>
      </c>
    </row>
    <row r="36" spans="1:19" ht="14.25" customHeight="1" x14ac:dyDescent="0.25">
      <c r="A36" s="216">
        <v>30</v>
      </c>
      <c r="B36" s="89" t="str">
        <f>IF(ISBLANK('Direct &amp; Program Staff Wages'!B39),"",'Direct &amp; Program Staff Wages'!B39)</f>
        <v/>
      </c>
      <c r="C36" s="90"/>
      <c r="D36" s="90"/>
      <c r="E36" s="90"/>
      <c r="F36" s="90"/>
      <c r="G36" s="90"/>
      <c r="H36" s="90"/>
      <c r="I36" s="90"/>
      <c r="J36" s="90"/>
      <c r="K36" s="90"/>
      <c r="L36" s="90"/>
      <c r="M36" s="90"/>
      <c r="N36" s="90"/>
      <c r="O36" s="320"/>
      <c r="P36" s="320"/>
      <c r="Q36" s="320"/>
      <c r="R36" s="91"/>
      <c r="S36" s="77" t="str">
        <f t="shared" si="0"/>
        <v/>
      </c>
    </row>
    <row r="37" spans="1:19" ht="14.25" customHeight="1" x14ac:dyDescent="0.25">
      <c r="A37" s="210">
        <v>31</v>
      </c>
      <c r="B37" s="34" t="str">
        <f>IF(ISBLANK('Direct &amp; Program Staff Wages'!B40),"",'Direct &amp; Program Staff Wages'!B40)</f>
        <v/>
      </c>
      <c r="C37" s="33"/>
      <c r="D37" s="33"/>
      <c r="E37" s="33"/>
      <c r="F37" s="33"/>
      <c r="G37" s="33"/>
      <c r="H37" s="33"/>
      <c r="I37" s="33"/>
      <c r="J37" s="33"/>
      <c r="K37" s="33"/>
      <c r="L37" s="33"/>
      <c r="M37" s="33"/>
      <c r="N37" s="33"/>
      <c r="O37" s="319"/>
      <c r="P37" s="319"/>
      <c r="Q37" s="319"/>
      <c r="R37" s="78"/>
      <c r="S37" s="77" t="str">
        <f t="shared" si="0"/>
        <v/>
      </c>
    </row>
    <row r="38" spans="1:19" ht="14.25" customHeight="1" x14ac:dyDescent="0.25">
      <c r="A38" s="210">
        <v>32</v>
      </c>
      <c r="B38" s="34" t="str">
        <f>IF(ISBLANK('Direct &amp; Program Staff Wages'!B41),"",'Direct &amp; Program Staff Wages'!B41)</f>
        <v/>
      </c>
      <c r="C38" s="33"/>
      <c r="D38" s="33"/>
      <c r="E38" s="33"/>
      <c r="F38" s="33"/>
      <c r="G38" s="33"/>
      <c r="H38" s="33"/>
      <c r="I38" s="33"/>
      <c r="J38" s="33"/>
      <c r="K38" s="33"/>
      <c r="L38" s="33"/>
      <c r="M38" s="33"/>
      <c r="N38" s="33"/>
      <c r="O38" s="319"/>
      <c r="P38" s="319"/>
      <c r="Q38" s="319"/>
      <c r="R38" s="78"/>
      <c r="S38" s="77" t="str">
        <f t="shared" si="0"/>
        <v/>
      </c>
    </row>
    <row r="39" spans="1:19" ht="14.25" customHeight="1" x14ac:dyDescent="0.25">
      <c r="A39" s="210">
        <v>33</v>
      </c>
      <c r="B39" s="34" t="str">
        <f>IF(ISBLANK('Direct &amp; Program Staff Wages'!B42),"",'Direct &amp; Program Staff Wages'!B42)</f>
        <v/>
      </c>
      <c r="C39" s="33"/>
      <c r="D39" s="33"/>
      <c r="E39" s="33"/>
      <c r="F39" s="33"/>
      <c r="G39" s="33"/>
      <c r="H39" s="33"/>
      <c r="I39" s="33"/>
      <c r="J39" s="33"/>
      <c r="K39" s="33"/>
      <c r="L39" s="33"/>
      <c r="M39" s="33"/>
      <c r="N39" s="33"/>
      <c r="O39" s="319"/>
      <c r="P39" s="319"/>
      <c r="Q39" s="319"/>
      <c r="R39" s="78"/>
      <c r="S39" s="77" t="str">
        <f t="shared" si="0"/>
        <v/>
      </c>
    </row>
    <row r="40" spans="1:19" ht="14.25" customHeight="1" x14ac:dyDescent="0.25">
      <c r="A40" s="210">
        <v>34</v>
      </c>
      <c r="B40" s="34" t="str">
        <f>IF(ISBLANK('Direct &amp; Program Staff Wages'!B43),"",'Direct &amp; Program Staff Wages'!B43)</f>
        <v/>
      </c>
      <c r="C40" s="33"/>
      <c r="D40" s="33"/>
      <c r="E40" s="33"/>
      <c r="F40" s="33"/>
      <c r="G40" s="33"/>
      <c r="H40" s="33"/>
      <c r="I40" s="33"/>
      <c r="J40" s="33"/>
      <c r="K40" s="33"/>
      <c r="L40" s="33"/>
      <c r="M40" s="33"/>
      <c r="N40" s="33"/>
      <c r="O40" s="319"/>
      <c r="P40" s="319"/>
      <c r="Q40" s="319"/>
      <c r="R40" s="78"/>
      <c r="S40" s="77" t="str">
        <f t="shared" si="0"/>
        <v/>
      </c>
    </row>
    <row r="41" spans="1:19" ht="14.25" customHeight="1" x14ac:dyDescent="0.25">
      <c r="A41" s="210">
        <v>35</v>
      </c>
      <c r="B41" s="34" t="str">
        <f>IF(ISBLANK('Direct &amp; Program Staff Wages'!B44),"",'Direct &amp; Program Staff Wages'!B44)</f>
        <v/>
      </c>
      <c r="C41" s="33"/>
      <c r="D41" s="33"/>
      <c r="E41" s="33"/>
      <c r="F41" s="33"/>
      <c r="G41" s="33"/>
      <c r="H41" s="33"/>
      <c r="I41" s="33"/>
      <c r="J41" s="33"/>
      <c r="K41" s="33"/>
      <c r="L41" s="33"/>
      <c r="M41" s="33"/>
      <c r="N41" s="33"/>
      <c r="O41" s="319"/>
      <c r="P41" s="319"/>
      <c r="Q41" s="319"/>
      <c r="R41" s="78"/>
      <c r="S41" s="77" t="str">
        <f t="shared" si="0"/>
        <v/>
      </c>
    </row>
    <row r="42" spans="1:19" ht="14.25" customHeight="1" x14ac:dyDescent="0.25">
      <c r="A42" s="210">
        <v>36</v>
      </c>
      <c r="B42" s="34" t="str">
        <f>IF(ISBLANK('Direct &amp; Program Staff Wages'!B45),"",'Direct &amp; Program Staff Wages'!B45)</f>
        <v/>
      </c>
      <c r="C42" s="33"/>
      <c r="D42" s="33"/>
      <c r="E42" s="33"/>
      <c r="F42" s="33"/>
      <c r="G42" s="33"/>
      <c r="H42" s="33"/>
      <c r="I42" s="33"/>
      <c r="J42" s="33"/>
      <c r="K42" s="33"/>
      <c r="L42" s="33"/>
      <c r="M42" s="33"/>
      <c r="N42" s="33"/>
      <c r="O42" s="319"/>
      <c r="P42" s="319"/>
      <c r="Q42" s="319"/>
      <c r="R42" s="78"/>
      <c r="S42" s="77" t="str">
        <f t="shared" si="0"/>
        <v/>
      </c>
    </row>
    <row r="43" spans="1:19" ht="14.25" customHeight="1" x14ac:dyDescent="0.25">
      <c r="A43" s="210">
        <v>37</v>
      </c>
      <c r="B43" s="34" t="str">
        <f>IF(ISBLANK('Direct &amp; Program Staff Wages'!B46),"",'Direct &amp; Program Staff Wages'!B46)</f>
        <v/>
      </c>
      <c r="C43" s="33"/>
      <c r="D43" s="33"/>
      <c r="E43" s="33"/>
      <c r="F43" s="33"/>
      <c r="G43" s="33"/>
      <c r="H43" s="33"/>
      <c r="I43" s="33"/>
      <c r="J43" s="33"/>
      <c r="K43" s="33"/>
      <c r="L43" s="33"/>
      <c r="M43" s="33"/>
      <c r="N43" s="33"/>
      <c r="O43" s="319"/>
      <c r="P43" s="319"/>
      <c r="Q43" s="319"/>
      <c r="R43" s="78"/>
      <c r="S43" s="77" t="str">
        <f t="shared" si="0"/>
        <v/>
      </c>
    </row>
    <row r="44" spans="1:19" ht="14.25" customHeight="1" x14ac:dyDescent="0.25">
      <c r="A44" s="210">
        <v>38</v>
      </c>
      <c r="B44" s="34" t="str">
        <f>IF(ISBLANK('Direct &amp; Program Staff Wages'!B47),"",'Direct &amp; Program Staff Wages'!B47)</f>
        <v/>
      </c>
      <c r="C44" s="33"/>
      <c r="D44" s="33"/>
      <c r="E44" s="33"/>
      <c r="F44" s="33"/>
      <c r="G44" s="33"/>
      <c r="H44" s="33"/>
      <c r="I44" s="33"/>
      <c r="J44" s="33"/>
      <c r="K44" s="33"/>
      <c r="L44" s="33"/>
      <c r="M44" s="33"/>
      <c r="N44" s="33"/>
      <c r="O44" s="319"/>
      <c r="P44" s="319"/>
      <c r="Q44" s="319"/>
      <c r="R44" s="78"/>
      <c r="S44" s="77" t="str">
        <f t="shared" si="0"/>
        <v/>
      </c>
    </row>
    <row r="45" spans="1:19" ht="14.25" customHeight="1" x14ac:dyDescent="0.25">
      <c r="A45" s="210">
        <v>39</v>
      </c>
      <c r="B45" s="34" t="str">
        <f>IF(ISBLANK('Direct &amp; Program Staff Wages'!B48),"",'Direct &amp; Program Staff Wages'!B48)</f>
        <v/>
      </c>
      <c r="C45" s="33"/>
      <c r="D45" s="33"/>
      <c r="E45" s="33"/>
      <c r="F45" s="33"/>
      <c r="G45" s="33"/>
      <c r="H45" s="33"/>
      <c r="I45" s="33"/>
      <c r="J45" s="33"/>
      <c r="K45" s="33"/>
      <c r="L45" s="33"/>
      <c r="M45" s="33"/>
      <c r="N45" s="33"/>
      <c r="O45" s="319"/>
      <c r="P45" s="319"/>
      <c r="Q45" s="319"/>
      <c r="R45" s="78"/>
      <c r="S45" s="77" t="str">
        <f t="shared" si="0"/>
        <v/>
      </c>
    </row>
    <row r="46" spans="1:19" ht="14.25" customHeight="1" x14ac:dyDescent="0.25">
      <c r="A46" s="210">
        <v>40</v>
      </c>
      <c r="B46" s="34" t="str">
        <f>IF(ISBLANK('Direct &amp; Program Staff Wages'!B49),"",'Direct &amp; Program Staff Wages'!B49)</f>
        <v/>
      </c>
      <c r="C46" s="33"/>
      <c r="D46" s="33"/>
      <c r="E46" s="33"/>
      <c r="F46" s="33"/>
      <c r="G46" s="33"/>
      <c r="H46" s="33"/>
      <c r="I46" s="33"/>
      <c r="J46" s="33"/>
      <c r="K46" s="33"/>
      <c r="L46" s="33"/>
      <c r="M46" s="33"/>
      <c r="N46" s="33"/>
      <c r="O46" s="319"/>
      <c r="P46" s="319"/>
      <c r="Q46" s="319"/>
      <c r="R46" s="78"/>
      <c r="S46" s="77" t="str">
        <f t="shared" si="0"/>
        <v/>
      </c>
    </row>
    <row r="47" spans="1:19" ht="14.25" customHeight="1" x14ac:dyDescent="0.25">
      <c r="A47" s="210">
        <v>41</v>
      </c>
      <c r="B47" s="34" t="str">
        <f>IF(ISBLANK('Direct &amp; Program Staff Wages'!B50),"",'Direct &amp; Program Staff Wages'!B50)</f>
        <v/>
      </c>
      <c r="C47" s="33"/>
      <c r="D47" s="33"/>
      <c r="E47" s="33"/>
      <c r="F47" s="33"/>
      <c r="G47" s="33"/>
      <c r="H47" s="33"/>
      <c r="I47" s="33"/>
      <c r="J47" s="33"/>
      <c r="K47" s="33"/>
      <c r="L47" s="33"/>
      <c r="M47" s="33"/>
      <c r="N47" s="33"/>
      <c r="O47" s="319"/>
      <c r="P47" s="319"/>
      <c r="Q47" s="319"/>
      <c r="R47" s="78"/>
      <c r="S47" s="77" t="str">
        <f t="shared" si="0"/>
        <v/>
      </c>
    </row>
    <row r="48" spans="1:19" ht="14.25" customHeight="1" x14ac:dyDescent="0.25">
      <c r="A48" s="210">
        <v>42</v>
      </c>
      <c r="B48" s="34" t="str">
        <f>IF(ISBLANK('Direct &amp; Program Staff Wages'!B51),"",'Direct &amp; Program Staff Wages'!B51)</f>
        <v/>
      </c>
      <c r="C48" s="33"/>
      <c r="D48" s="33"/>
      <c r="E48" s="33"/>
      <c r="F48" s="33"/>
      <c r="G48" s="33"/>
      <c r="H48" s="33"/>
      <c r="I48" s="33"/>
      <c r="J48" s="33"/>
      <c r="K48" s="33"/>
      <c r="L48" s="33"/>
      <c r="M48" s="33"/>
      <c r="N48" s="33"/>
      <c r="O48" s="319"/>
      <c r="P48" s="319"/>
      <c r="Q48" s="319"/>
      <c r="R48" s="78"/>
      <c r="S48" s="77" t="str">
        <f t="shared" si="0"/>
        <v/>
      </c>
    </row>
    <row r="49" spans="1:19" ht="14.25" customHeight="1" x14ac:dyDescent="0.25">
      <c r="A49" s="210">
        <v>43</v>
      </c>
      <c r="B49" s="34" t="str">
        <f>IF(ISBLANK('Direct &amp; Program Staff Wages'!B52),"",'Direct &amp; Program Staff Wages'!B52)</f>
        <v/>
      </c>
      <c r="C49" s="33"/>
      <c r="D49" s="33"/>
      <c r="E49" s="33"/>
      <c r="F49" s="33"/>
      <c r="G49" s="33"/>
      <c r="H49" s="33"/>
      <c r="I49" s="33"/>
      <c r="J49" s="33"/>
      <c r="K49" s="33"/>
      <c r="L49" s="33"/>
      <c r="M49" s="33"/>
      <c r="N49" s="33"/>
      <c r="O49" s="319"/>
      <c r="P49" s="319"/>
      <c r="Q49" s="319"/>
      <c r="R49" s="78"/>
      <c r="S49" s="77" t="str">
        <f t="shared" si="0"/>
        <v/>
      </c>
    </row>
    <row r="50" spans="1:19" ht="14.25" customHeight="1" x14ac:dyDescent="0.25">
      <c r="A50" s="210">
        <v>44</v>
      </c>
      <c r="B50" s="34" t="str">
        <f>IF(ISBLANK('Direct &amp; Program Staff Wages'!B53),"",'Direct &amp; Program Staff Wages'!B53)</f>
        <v/>
      </c>
      <c r="C50" s="33"/>
      <c r="D50" s="33"/>
      <c r="E50" s="33"/>
      <c r="F50" s="33"/>
      <c r="G50" s="33"/>
      <c r="H50" s="33"/>
      <c r="I50" s="33"/>
      <c r="J50" s="33"/>
      <c r="K50" s="33"/>
      <c r="L50" s="33"/>
      <c r="M50" s="33"/>
      <c r="N50" s="33"/>
      <c r="O50" s="319"/>
      <c r="P50" s="319"/>
      <c r="Q50" s="319"/>
      <c r="R50" s="78"/>
      <c r="S50" s="77" t="str">
        <f t="shared" si="0"/>
        <v/>
      </c>
    </row>
    <row r="51" spans="1:19" ht="14.25" customHeight="1" x14ac:dyDescent="0.25">
      <c r="A51" s="210">
        <v>45</v>
      </c>
      <c r="B51" s="34" t="str">
        <f>IF(ISBLANK('Direct &amp; Program Staff Wages'!B54),"",'Direct &amp; Program Staff Wages'!B54)</f>
        <v/>
      </c>
      <c r="C51" s="33"/>
      <c r="D51" s="33"/>
      <c r="E51" s="33"/>
      <c r="F51" s="33"/>
      <c r="G51" s="33"/>
      <c r="H51" s="33"/>
      <c r="I51" s="33"/>
      <c r="J51" s="33"/>
      <c r="K51" s="33"/>
      <c r="L51" s="33"/>
      <c r="M51" s="33"/>
      <c r="N51" s="33"/>
      <c r="O51" s="319"/>
      <c r="P51" s="319"/>
      <c r="Q51" s="319"/>
      <c r="R51" s="78"/>
      <c r="S51" s="77" t="str">
        <f t="shared" si="0"/>
        <v/>
      </c>
    </row>
    <row r="52" spans="1:19" ht="14.25" customHeight="1" x14ac:dyDescent="0.25">
      <c r="A52" s="210">
        <v>46</v>
      </c>
      <c r="B52" s="34" t="str">
        <f>IF(ISBLANK('Direct &amp; Program Staff Wages'!B55),"",'Direct &amp; Program Staff Wages'!B55)</f>
        <v/>
      </c>
      <c r="C52" s="33"/>
      <c r="D52" s="33"/>
      <c r="E52" s="33"/>
      <c r="F52" s="33"/>
      <c r="G52" s="33"/>
      <c r="H52" s="33"/>
      <c r="I52" s="33"/>
      <c r="J52" s="33"/>
      <c r="K52" s="33"/>
      <c r="L52" s="33"/>
      <c r="M52" s="33"/>
      <c r="N52" s="33"/>
      <c r="O52" s="319"/>
      <c r="P52" s="319"/>
      <c r="Q52" s="319"/>
      <c r="R52" s="78"/>
      <c r="S52" s="77" t="str">
        <f t="shared" si="0"/>
        <v/>
      </c>
    </row>
    <row r="53" spans="1:19" ht="14.25" customHeight="1" x14ac:dyDescent="0.25">
      <c r="A53" s="210">
        <v>47</v>
      </c>
      <c r="B53" s="34" t="str">
        <f>IF(ISBLANK('Direct &amp; Program Staff Wages'!B56),"",'Direct &amp; Program Staff Wages'!B56)</f>
        <v/>
      </c>
      <c r="C53" s="33"/>
      <c r="D53" s="33"/>
      <c r="E53" s="33"/>
      <c r="F53" s="33"/>
      <c r="G53" s="33"/>
      <c r="H53" s="33"/>
      <c r="I53" s="33"/>
      <c r="J53" s="33"/>
      <c r="K53" s="33"/>
      <c r="L53" s="33"/>
      <c r="M53" s="33"/>
      <c r="N53" s="33"/>
      <c r="O53" s="319"/>
      <c r="P53" s="319"/>
      <c r="Q53" s="319"/>
      <c r="R53" s="78"/>
      <c r="S53" s="77" t="str">
        <f t="shared" si="0"/>
        <v/>
      </c>
    </row>
    <row r="54" spans="1:19" ht="14.25" customHeight="1" x14ac:dyDescent="0.25">
      <c r="A54" s="216">
        <v>48</v>
      </c>
      <c r="B54" s="89" t="str">
        <f>IF(ISBLANK('Direct &amp; Program Staff Wages'!B57),"",'Direct &amp; Program Staff Wages'!B57)</f>
        <v/>
      </c>
      <c r="C54" s="90"/>
      <c r="D54" s="90"/>
      <c r="E54" s="90"/>
      <c r="F54" s="90"/>
      <c r="G54" s="90"/>
      <c r="H54" s="90"/>
      <c r="I54" s="90"/>
      <c r="J54" s="90"/>
      <c r="K54" s="90"/>
      <c r="L54" s="90"/>
      <c r="M54" s="90"/>
      <c r="N54" s="90"/>
      <c r="O54" s="320"/>
      <c r="P54" s="320"/>
      <c r="Q54" s="320"/>
      <c r="R54" s="91"/>
      <c r="S54" s="77" t="str">
        <f t="shared" si="0"/>
        <v/>
      </c>
    </row>
    <row r="55" spans="1:19" ht="14.25" customHeight="1" x14ac:dyDescent="0.25">
      <c r="A55" s="213">
        <v>49</v>
      </c>
      <c r="B55" s="74" t="str">
        <f>IF(ISBLANK('Direct &amp; Program Staff Wages'!B58),"",'Direct &amp; Program Staff Wages'!B58)</f>
        <v/>
      </c>
      <c r="C55" s="75"/>
      <c r="D55" s="75"/>
      <c r="E55" s="75"/>
      <c r="F55" s="75"/>
      <c r="G55" s="75"/>
      <c r="H55" s="75"/>
      <c r="I55" s="75"/>
      <c r="J55" s="75"/>
      <c r="K55" s="75"/>
      <c r="L55" s="75"/>
      <c r="M55" s="75"/>
      <c r="N55" s="75"/>
      <c r="O55" s="322"/>
      <c r="P55" s="322"/>
      <c r="Q55" s="322"/>
      <c r="R55" s="79"/>
      <c r="S55" s="77" t="str">
        <f t="shared" si="0"/>
        <v/>
      </c>
    </row>
  </sheetData>
  <sheetProtection algorithmName="SHA-512" hashValue="EISWPATS1y+lNtA8t8vN95NGcF+yDizD7VVE95Ivk9yaJ21hbBOe6HSQHzI/7D3N//2JEXx0N8xFTFYFGnPzNw==" saltValue="GRLocxqNA43QkqlG70qzmg==" spinCount="100000" sheet="1" objects="1" scenarios="1"/>
  <mergeCells count="2">
    <mergeCell ref="A1:R1"/>
    <mergeCell ref="A3:R3"/>
  </mergeCells>
  <conditionalFormatting sqref="C7:R55">
    <cfRule type="expression" dxfId="58" priority="1">
      <formula>IF(AND(SUM($C7:$R7)&gt;0,SUM($C7:$R7)&lt;&gt;1),TRUE,FALSE)</formula>
    </cfRule>
  </conditionalFormatting>
  <dataValidations count="4">
    <dataValidation type="decimal" operator="greaterThanOrEqual" allowBlank="1" showInputMessage="1" showErrorMessage="1" error="Please enter a valid number." sqref="C7:Q7" xr:uid="{C9463EA8-943F-49E7-83EB-B48DE3170C84}">
      <formula1>0</formula1>
    </dataValidation>
    <dataValidation allowBlank="1" showInputMessage="1" showErrorMessage="1" prompt="The job titles for this page are copied from the Direct &amp; Program Staff Wages worksheet." sqref="B5" xr:uid="{7650F15E-34F3-4A8E-BE8E-0844E6BFBF84}"/>
    <dataValidation allowBlank="1" showInputMessage="1" showErrorMessage="1" prompt="Use this field to report any time that is not associated with the listed home and community-based services (e.g., time spent on providing services for other programs, participating in training, performing administrative tasks, etc.)." sqref="R5" xr:uid="{C94543BF-CB8D-40BB-BD64-9DB0C6EFB583}"/>
    <dataValidation type="decimal" operator="greaterThan" allowBlank="1" showInputMessage="1" showErrorMessage="1" sqref="R7:R55 C8:Q55" xr:uid="{FE7F953E-A92D-4DD0-870B-4D1BCEFA736C}">
      <formula1>0</formula1>
    </dataValidation>
  </dataValidations>
  <printOptions horizontalCentered="1"/>
  <pageMargins left="0.25" right="0.25" top="0.75" bottom="0.75" header="0.3" footer="0.3"/>
  <pageSetup scale="90" orientation="landscape" r:id="rId1"/>
  <headerFooter>
    <oddHeader>&amp;R&amp;"Times New Roman,Regular"Page &amp;P of &amp;N&amp;C&amp;"Times New Roman,Regular"Maine Department of Health and Human Services
Sections 18, 20, 21, and 29 Services - Provider Survey</oddHeader>
    <oddFooter>&amp;R&amp;"Times New Roman,Regular" printed &amp;D&amp;L&amp;"Times New Roman,Regular"Questions? Contact Tina Harper with Health Management Associates at tharper@healthmanagement.com or (480) 680-1508.</oddFooter>
  </headerFooter>
  <rowBreaks count="1" manualBreakCount="1">
    <brk id="33" max="17"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10"/>
  <dimension ref="A1:O33"/>
  <sheetViews>
    <sheetView zoomScaleNormal="100" zoomScaleSheetLayoutView="100" workbookViewId="0">
      <selection activeCell="B37" sqref="B37"/>
    </sheetView>
  </sheetViews>
  <sheetFormatPr defaultColWidth="9.140625" defaultRowHeight="15.75" x14ac:dyDescent="0.25"/>
  <cols>
    <col min="1" max="1" width="5.28515625" style="12" customWidth="1"/>
    <col min="2" max="2" width="106.7109375" style="11" customWidth="1"/>
    <col min="3" max="5" width="10.7109375" style="11" customWidth="1"/>
    <col min="6" max="6" width="3.42578125" style="485" bestFit="1" customWidth="1"/>
    <col min="7" max="7" width="9.140625" style="77"/>
    <col min="8" max="16384" width="9.140625" style="11"/>
  </cols>
  <sheetData>
    <row r="1" spans="1:15" x14ac:dyDescent="0.25">
      <c r="A1" s="698" t="str">
        <f>IF(ISBLANK('Contact Info'!C7),"",'Contact Info'!C7)</f>
        <v/>
      </c>
      <c r="B1" s="698"/>
      <c r="C1" s="698"/>
      <c r="D1" s="698"/>
      <c r="E1" s="698"/>
    </row>
    <row r="2" spans="1:15" ht="6" customHeight="1" x14ac:dyDescent="0.25">
      <c r="A2" s="55"/>
      <c r="B2" s="12"/>
      <c r="C2" s="12"/>
      <c r="D2" s="12"/>
      <c r="E2" s="12"/>
    </row>
    <row r="3" spans="1:15" x14ac:dyDescent="0.25">
      <c r="A3" s="770" t="s">
        <v>68</v>
      </c>
      <c r="B3" s="770"/>
      <c r="C3" s="770"/>
      <c r="D3" s="770"/>
      <c r="E3" s="770"/>
    </row>
    <row r="4" spans="1:15" ht="6" customHeight="1" x14ac:dyDescent="0.25">
      <c r="A4" s="92"/>
      <c r="B4" s="92"/>
      <c r="C4" s="92"/>
      <c r="D4" s="92"/>
      <c r="E4" s="92"/>
    </row>
    <row r="5" spans="1:15" ht="15" customHeight="1" x14ac:dyDescent="0.25">
      <c r="A5" s="194" t="s">
        <v>0</v>
      </c>
      <c r="B5" s="195" t="s">
        <v>1</v>
      </c>
      <c r="C5" s="196" t="s">
        <v>2</v>
      </c>
      <c r="D5" s="197" t="s">
        <v>59</v>
      </c>
      <c r="E5" s="198" t="s">
        <v>58</v>
      </c>
      <c r="F5" s="486" t="s">
        <v>65</v>
      </c>
      <c r="G5" s="439"/>
    </row>
    <row r="6" spans="1:15" ht="15" customHeight="1" x14ac:dyDescent="0.25">
      <c r="A6" s="199"/>
      <c r="B6" s="14" t="s">
        <v>57</v>
      </c>
      <c r="C6" s="76"/>
      <c r="D6" s="76"/>
      <c r="E6" s="200"/>
      <c r="F6" s="487"/>
      <c r="G6" s="439"/>
    </row>
    <row r="7" spans="1:15" ht="30" x14ac:dyDescent="0.25">
      <c r="A7" s="201">
        <v>1</v>
      </c>
      <c r="B7" s="42" t="s">
        <v>259</v>
      </c>
      <c r="C7" s="325">
        <v>30</v>
      </c>
      <c r="D7" s="326"/>
      <c r="E7" s="327"/>
      <c r="F7" s="486" t="s">
        <v>65</v>
      </c>
      <c r="G7" s="439"/>
      <c r="I7" s="77"/>
    </row>
    <row r="8" spans="1:15" ht="15" customHeight="1" x14ac:dyDescent="0.25">
      <c r="A8" s="203"/>
      <c r="B8" s="282" t="s">
        <v>56</v>
      </c>
      <c r="C8" s="49"/>
      <c r="D8" s="48"/>
      <c r="E8" s="204"/>
      <c r="F8" s="486" t="s">
        <v>65</v>
      </c>
      <c r="G8" s="439"/>
    </row>
    <row r="9" spans="1:15" ht="15" customHeight="1" x14ac:dyDescent="0.25">
      <c r="A9" s="205">
        <v>2</v>
      </c>
      <c r="B9" s="488" t="s">
        <v>260</v>
      </c>
      <c r="C9" s="46" t="s">
        <v>8</v>
      </c>
      <c r="D9" s="85"/>
      <c r="E9" s="206"/>
      <c r="F9" s="486" t="s">
        <v>65</v>
      </c>
      <c r="G9" s="439"/>
    </row>
    <row r="10" spans="1:15" ht="15" customHeight="1" x14ac:dyDescent="0.25">
      <c r="A10" s="207">
        <v>3</v>
      </c>
      <c r="B10" s="489" t="s">
        <v>261</v>
      </c>
      <c r="C10" s="51">
        <v>22</v>
      </c>
      <c r="D10" s="52"/>
      <c r="E10" s="208"/>
      <c r="F10" s="486"/>
      <c r="G10" s="439"/>
    </row>
    <row r="11" spans="1:15" ht="15" customHeight="1" x14ac:dyDescent="0.25">
      <c r="A11" s="207">
        <v>4</v>
      </c>
      <c r="B11" s="490" t="s">
        <v>262</v>
      </c>
      <c r="C11" s="53">
        <v>10</v>
      </c>
      <c r="D11" s="52"/>
      <c r="E11" s="202"/>
      <c r="F11" s="486" t="s">
        <v>65</v>
      </c>
      <c r="G11" s="439"/>
      <c r="L11" s="276"/>
      <c r="M11" s="276"/>
      <c r="N11" s="276"/>
      <c r="O11" s="276"/>
    </row>
    <row r="12" spans="1:15" ht="15" customHeight="1" x14ac:dyDescent="0.25">
      <c r="A12" s="203"/>
      <c r="B12" s="282" t="s">
        <v>55</v>
      </c>
      <c r="C12" s="49"/>
      <c r="D12" s="48"/>
      <c r="E12" s="204"/>
      <c r="F12" s="486"/>
      <c r="G12" s="439"/>
    </row>
    <row r="13" spans="1:15" ht="15" customHeight="1" x14ac:dyDescent="0.25">
      <c r="A13" s="205">
        <v>5</v>
      </c>
      <c r="B13" s="488" t="s">
        <v>263</v>
      </c>
      <c r="C13" s="46" t="s">
        <v>8</v>
      </c>
      <c r="D13" s="688" t="s">
        <v>8</v>
      </c>
      <c r="E13" s="689" t="s">
        <v>8</v>
      </c>
      <c r="F13" s="486" t="s">
        <v>65</v>
      </c>
      <c r="G13" s="439"/>
    </row>
    <row r="14" spans="1:15" ht="15" customHeight="1" x14ac:dyDescent="0.25">
      <c r="A14" s="207">
        <v>6</v>
      </c>
      <c r="B14" s="489" t="s">
        <v>264</v>
      </c>
      <c r="C14" s="51">
        <v>18</v>
      </c>
      <c r="D14" s="52"/>
      <c r="E14" s="208"/>
      <c r="F14" s="486"/>
      <c r="G14" s="439"/>
    </row>
    <row r="15" spans="1:15" ht="15" customHeight="1" x14ac:dyDescent="0.25">
      <c r="A15" s="207">
        <v>7</v>
      </c>
      <c r="B15" s="490" t="s">
        <v>265</v>
      </c>
      <c r="C15" s="51">
        <v>10</v>
      </c>
      <c r="D15" s="50"/>
      <c r="E15" s="209"/>
      <c r="F15" s="486" t="s">
        <v>65</v>
      </c>
      <c r="G15" s="439"/>
    </row>
    <row r="16" spans="1:15" ht="15" customHeight="1" x14ac:dyDescent="0.25">
      <c r="A16" s="203"/>
      <c r="B16" s="282" t="s">
        <v>54</v>
      </c>
      <c r="C16" s="49"/>
      <c r="D16" s="48"/>
      <c r="E16" s="204"/>
      <c r="F16" s="486"/>
      <c r="G16" s="439"/>
    </row>
    <row r="17" spans="1:7" ht="15" customHeight="1" x14ac:dyDescent="0.25">
      <c r="A17" s="205">
        <f>A15+1</f>
        <v>8</v>
      </c>
      <c r="B17" s="488" t="s">
        <v>266</v>
      </c>
      <c r="C17" s="47" t="s">
        <v>8</v>
      </c>
      <c r="D17" s="86"/>
      <c r="E17" s="206"/>
      <c r="F17" s="486" t="s">
        <v>65</v>
      </c>
      <c r="G17" s="439"/>
    </row>
    <row r="18" spans="1:7" ht="15" customHeight="1" x14ac:dyDescent="0.25">
      <c r="A18" s="205">
        <f>A17+1</f>
        <v>9</v>
      </c>
      <c r="B18" s="489" t="s">
        <v>270</v>
      </c>
      <c r="C18" s="46">
        <v>15</v>
      </c>
      <c r="D18" s="52"/>
      <c r="E18" s="202"/>
      <c r="F18" s="486"/>
      <c r="G18" s="439"/>
    </row>
    <row r="19" spans="1:7" ht="30" x14ac:dyDescent="0.25">
      <c r="A19" s="205">
        <f t="shared" ref="A19:A20" si="0">A18+1</f>
        <v>10</v>
      </c>
      <c r="B19" s="491" t="s">
        <v>269</v>
      </c>
      <c r="C19" s="46">
        <v>10</v>
      </c>
      <c r="D19" s="52"/>
      <c r="E19" s="202"/>
      <c r="F19" s="486" t="s">
        <v>65</v>
      </c>
      <c r="G19" s="439"/>
    </row>
    <row r="20" spans="1:7" ht="15" customHeight="1" x14ac:dyDescent="0.25">
      <c r="A20" s="205">
        <f t="shared" si="0"/>
        <v>11</v>
      </c>
      <c r="B20" s="491" t="s">
        <v>267</v>
      </c>
      <c r="C20" s="116">
        <v>5000</v>
      </c>
      <c r="D20" s="280"/>
      <c r="E20" s="249"/>
      <c r="F20" s="486"/>
      <c r="G20" s="439"/>
    </row>
    <row r="21" spans="1:7" ht="15" customHeight="1" x14ac:dyDescent="0.25">
      <c r="A21" s="492">
        <v>12</v>
      </c>
      <c r="B21" s="493" t="s">
        <v>271</v>
      </c>
      <c r="C21" s="494">
        <f>IF(AND(ISNUMBER(C19),ISNUMBER(C20)),C20/C19,"")</f>
        <v>500</v>
      </c>
      <c r="D21" s="495" t="str">
        <f t="shared" ref="D21:E21" si="1">IF(AND(ISNUMBER(D19),ISNUMBER(D20)),D20/D19,"")</f>
        <v/>
      </c>
      <c r="E21" s="496" t="str">
        <f t="shared" si="1"/>
        <v/>
      </c>
      <c r="F21" s="486" t="s">
        <v>65</v>
      </c>
      <c r="G21" s="439"/>
    </row>
    <row r="22" spans="1:7" ht="15" customHeight="1" x14ac:dyDescent="0.25">
      <c r="A22" s="203"/>
      <c r="B22" s="45" t="s">
        <v>53</v>
      </c>
      <c r="C22" s="19"/>
      <c r="D22" s="19"/>
      <c r="E22" s="148"/>
      <c r="F22" s="486" t="s">
        <v>65</v>
      </c>
      <c r="G22" s="439"/>
    </row>
    <row r="23" spans="1:7" ht="15" customHeight="1" x14ac:dyDescent="0.25">
      <c r="A23" s="210">
        <f>A21+1</f>
        <v>13</v>
      </c>
      <c r="B23" s="498" t="s">
        <v>272</v>
      </c>
      <c r="C23" s="30" t="s">
        <v>10</v>
      </c>
      <c r="D23" s="87"/>
      <c r="E23" s="206"/>
      <c r="F23" s="486" t="s">
        <v>65</v>
      </c>
      <c r="G23" s="439"/>
    </row>
    <row r="24" spans="1:7" ht="15" customHeight="1" x14ac:dyDescent="0.25">
      <c r="A24" s="210">
        <f t="shared" ref="A24:A27" si="2">A23+1</f>
        <v>14</v>
      </c>
      <c r="B24" s="497" t="s">
        <v>52</v>
      </c>
      <c r="C24" s="44"/>
      <c r="D24" s="43"/>
      <c r="E24" s="211"/>
      <c r="F24" s="486"/>
      <c r="G24" s="439" t="str">
        <f>IF(AND(B24="[If yes, please specify the benefit(s) here]",OR(D23="Yes",E23="Yes")),"Error: Other benefits not defined","")</f>
        <v/>
      </c>
    </row>
    <row r="25" spans="1:7" ht="15" customHeight="1" x14ac:dyDescent="0.25">
      <c r="A25" s="210">
        <f t="shared" si="2"/>
        <v>15</v>
      </c>
      <c r="B25" s="489" t="s">
        <v>273</v>
      </c>
      <c r="C25" s="30" t="s">
        <v>51</v>
      </c>
      <c r="D25" s="52"/>
      <c r="E25" s="202"/>
      <c r="F25" s="486" t="s">
        <v>65</v>
      </c>
      <c r="G25" s="439"/>
    </row>
    <row r="26" spans="1:7" ht="30" x14ac:dyDescent="0.25">
      <c r="A26" s="210">
        <f t="shared" si="2"/>
        <v>16</v>
      </c>
      <c r="B26" s="491" t="s">
        <v>275</v>
      </c>
      <c r="C26" s="30" t="s">
        <v>51</v>
      </c>
      <c r="D26" s="52"/>
      <c r="E26" s="202"/>
      <c r="F26" s="486" t="s">
        <v>65</v>
      </c>
      <c r="G26" s="439"/>
    </row>
    <row r="27" spans="1:7" ht="15" customHeight="1" x14ac:dyDescent="0.25">
      <c r="A27" s="210">
        <f t="shared" si="2"/>
        <v>17</v>
      </c>
      <c r="B27" s="499" t="s">
        <v>274</v>
      </c>
      <c r="C27" s="255">
        <v>0</v>
      </c>
      <c r="D27" s="280"/>
      <c r="E27" s="249"/>
      <c r="F27" s="486" t="s">
        <v>65</v>
      </c>
      <c r="G27" s="439"/>
    </row>
    <row r="28" spans="1:7" ht="15" customHeight="1" x14ac:dyDescent="0.25">
      <c r="A28" s="492">
        <f>A27+1</f>
        <v>18</v>
      </c>
      <c r="B28" s="493" t="s">
        <v>268</v>
      </c>
      <c r="C28" s="494" t="str">
        <f>IF(AND(ISNUMBER(C26),ISNUMBER(C27)),C27/C26,"")</f>
        <v/>
      </c>
      <c r="D28" s="495" t="str">
        <f t="shared" ref="D28:E28" si="3">IF(AND(ISNUMBER(D26),ISNUMBER(D27)),D27/D26,"")</f>
        <v/>
      </c>
      <c r="E28" s="496" t="str">
        <f t="shared" si="3"/>
        <v/>
      </c>
      <c r="F28" s="486" t="s">
        <v>65</v>
      </c>
      <c r="G28" s="439"/>
    </row>
    <row r="29" spans="1:7" ht="15" customHeight="1" x14ac:dyDescent="0.25">
      <c r="A29" s="212"/>
      <c r="B29" s="41" t="s">
        <v>50</v>
      </c>
      <c r="C29" s="19"/>
      <c r="D29" s="19"/>
      <c r="E29" s="148"/>
      <c r="F29" s="486" t="s">
        <v>65</v>
      </c>
      <c r="G29" s="439"/>
    </row>
    <row r="30" spans="1:7" ht="30" customHeight="1" x14ac:dyDescent="0.25">
      <c r="A30" s="210">
        <f>A28+1</f>
        <v>19</v>
      </c>
      <c r="B30" s="40" t="s">
        <v>210</v>
      </c>
      <c r="C30" s="283">
        <v>1.4999999999999999E-2</v>
      </c>
      <c r="D30" s="773"/>
      <c r="E30" s="774"/>
      <c r="F30" s="486" t="s">
        <v>65</v>
      </c>
      <c r="G30" s="439"/>
    </row>
    <row r="31" spans="1:7" ht="30" customHeight="1" x14ac:dyDescent="0.25">
      <c r="A31" s="201">
        <f>A30+1</f>
        <v>20</v>
      </c>
      <c r="B31" s="39" t="s">
        <v>276</v>
      </c>
      <c r="C31" s="284"/>
      <c r="D31" s="775"/>
      <c r="E31" s="776"/>
      <c r="F31" s="486" t="s">
        <v>65</v>
      </c>
      <c r="G31" s="439"/>
    </row>
    <row r="32" spans="1:7" ht="15" customHeight="1" x14ac:dyDescent="0.25">
      <c r="A32" s="213">
        <f>A31+1</f>
        <v>21</v>
      </c>
      <c r="B32" s="214" t="s">
        <v>69</v>
      </c>
      <c r="C32" s="215">
        <v>1.89</v>
      </c>
      <c r="D32" s="771"/>
      <c r="E32" s="772"/>
      <c r="F32" s="486" t="s">
        <v>65</v>
      </c>
      <c r="G32" s="439"/>
    </row>
    <row r="33" spans="2:2" x14ac:dyDescent="0.25">
      <c r="B33" s="38"/>
    </row>
  </sheetData>
  <sheetProtection algorithmName="SHA-512" hashValue="jpPw5U0EX/dOXx2cXH2wDmrQKtLzWuqfe6n97LLkFEN1q8NkZCt7fNQEnX4P5pQu8vZCamKQMNNCusrOD4qbfA==" saltValue="XI7sgBBTf90nyqRqTFUNGw==" spinCount="100000" sheet="1" objects="1" scenarios="1"/>
  <mergeCells count="5">
    <mergeCell ref="D32:E32"/>
    <mergeCell ref="A1:E1"/>
    <mergeCell ref="A3:E3"/>
    <mergeCell ref="D30:E30"/>
    <mergeCell ref="D31:E31"/>
  </mergeCells>
  <conditionalFormatting sqref="B24">
    <cfRule type="expression" dxfId="57" priority="63">
      <formula>IF(AND(B24="[If yes, please specify the benefit(s) here]",OR(D23="Yes",#REF!="Yes",E23="Yes")),TRUE,FALSE)</formula>
    </cfRule>
  </conditionalFormatting>
  <conditionalFormatting sqref="D10:E11">
    <cfRule type="expression" dxfId="56" priority="18">
      <formula>IF(D$9="No",TRUE,FALSE)</formula>
    </cfRule>
  </conditionalFormatting>
  <conditionalFormatting sqref="D14:E15">
    <cfRule type="expression" dxfId="55" priority="17">
      <formula>IF(D$13="No",TRUE,FALSE)</formula>
    </cfRule>
  </conditionalFormatting>
  <conditionalFormatting sqref="D18:E20">
    <cfRule type="expression" dxfId="54" priority="5">
      <formula>IF(D$17="No",TRUE,FALSE)</formula>
    </cfRule>
  </conditionalFormatting>
  <conditionalFormatting sqref="D21:E21">
    <cfRule type="expression" dxfId="53" priority="2">
      <formula>IF(D$18="No",TRUE,FALSE)</formula>
    </cfRule>
  </conditionalFormatting>
  <conditionalFormatting sqref="D25:E27">
    <cfRule type="expression" dxfId="52" priority="7">
      <formula>IF(D$23="No",TRUE,FALSE)</formula>
    </cfRule>
  </conditionalFormatting>
  <conditionalFormatting sqref="D28:E28">
    <cfRule type="expression" dxfId="51" priority="1">
      <formula>IF(D$24="No",TRUE,FALSE)</formula>
    </cfRule>
  </conditionalFormatting>
  <dataValidations count="29">
    <dataValidation allowBlank="1" showInputMessage="1" showErrorMessage="1" prompt="Report only the number of staff actually receiving one or more of the benefits listed on Line 14. Do not include staff who are eligible, but choose not to participate." sqref="F26" xr:uid="{00000000-0002-0000-0500-000000000000}"/>
    <dataValidation allowBlank="1" showInputMessage="1" showErrorMessage="1" prompt="For the purposes of the survey, full-time is defined as at least 30 hours per week. " sqref="F5" xr:uid="{00000000-0002-0000-0500-000001000000}"/>
    <dataValidation allowBlank="1" showInputMessage="1" showErrorMessage="1" prompt="Consider only direct care workers who provide Section 18, 20, 21, and 29 services when completing this form; do not include administrative and program support staff. " sqref="F7" xr:uid="{00000000-0002-0000-0500-000002000000}"/>
    <dataValidation allowBlank="1" showInputMessage="1" showErrorMessage="1" prompt="Holidays include only paid days off (being paid for a holiday when not working that day) or compensatory time (vacation hours that an employee receives for working on a holiday that they can later use as paid time off). " sqref="F8" xr:uid="{00000000-0002-0000-0500-000003000000}"/>
    <dataValidation allowBlank="1" showInputMessage="1" showErrorMessage="1" prompt="If the response is &quot;No&quot;, lines 3 and 4 do not need to be completed." sqref="F9" xr:uid="{00000000-0002-0000-0500-000004000000}"/>
    <dataValidation allowBlank="1" showInputMessage="1" showErrorMessage="1" prompt="Report the number DAYS of paid holidays (not hours)." sqref="F11" xr:uid="{00000000-0002-0000-0500-000005000000}"/>
    <dataValidation allowBlank="1" showInputMessage="1" showErrorMessage="1" prompt="Maine's Earned Paid Leave law requires covered employer to provide employees with earned paid leave. Employees accrue one hour of paid leave for every 40 hours worked, up to a maximum of 40 hours per year." sqref="F13" xr:uid="{00000000-0002-0000-0500-000006000000}"/>
    <dataValidation allowBlank="1" showInputMessage="1" showErrorMessage="1" prompt="Report the number of DAYS of paid time off (not hours)." sqref="F15" xr:uid="{00000000-0002-0000-0500-000007000000}"/>
    <dataValidation allowBlank="1" showInputMessage="1" showErrorMessage="1" prompt="If the response is &quot;No&quot;, lines 9 through 12 do not need to be completed." sqref="F17" xr:uid="{00000000-0002-0000-0500-000008000000}"/>
    <dataValidation allowBlank="1" showInputMessage="1" showErrorMessage="1" prompt="If the response is &quot;No&quot;, lines 13 through 16 do not need to be completed." sqref="F23" xr:uid="{00000000-0002-0000-0500-000009000000}"/>
    <dataValidation allowBlank="1" showInputMessage="1" showErrorMessage="1" prompt="Agencies should complete only Line 19 (if payments are based on a tax rate) or Line 20 (if the agency pays the actual cost of benefits paid to former payments). Do not include federal unemployment insurance costs." sqref="F29" xr:uid="{00000000-0002-0000-0500-00000A000000}"/>
    <dataValidation allowBlank="1" showInputMessage="1" showErrorMessage="1" prompt="Some agencies, including some non-profits, may elect to pay the actual cost of benefits paid to former employees rather than making payments based on a computed tax rate (&quot;payments in lieu of contributions&quot;)." sqref="F31" xr:uid="{00000000-0002-0000-0500-00000B000000}"/>
    <dataValidation allowBlank="1" showInputMessage="1" showErrorMessage="1" prompt="If your agency has multiple policies, provide a weighted average of the policies associated with direct care workers in your agency’s Section 18, 20, 21, and 29 programs." sqref="F32" xr:uid="{00000000-0002-0000-0500-00000C000000}"/>
    <dataValidation allowBlank="1" showInputMessage="1" showErrorMessage="1" prompt="The tax is applied to the first $12,000 in wages paid to each employee and the rate ranges from 0.22 percent to 5.69 percent." sqref="F30" xr:uid="{00000000-0002-0000-0500-00000D000000}"/>
    <dataValidation allowBlank="1" showInputMessage="1" showErrorMessage="1" prompt="This value is automatically calculated by dividing total spending from Line 17 by the number of enrolled staff from Line 16." sqref="F28" xr:uid="{00000000-0002-0000-0500-00000E000000}"/>
    <dataValidation type="decimal" errorStyle="warning" allowBlank="1" showInputMessage="1" showErrorMessage="1" error="Please enter days (not hours) per year." sqref="D15:E15 D11:E11" xr:uid="{00000000-0002-0000-0500-00000F000000}">
      <formula1>0</formula1>
      <formula2>30</formula2>
    </dataValidation>
    <dataValidation type="decimal" operator="greaterThanOrEqual" allowBlank="1" showInputMessage="1" showErrorMessage="1" error="Please enter a valid number." sqref="D7:E7 D20:E20 D30:E32 D27:E27" xr:uid="{00000000-0002-0000-0500-000010000000}">
      <formula1>0</formula1>
    </dataValidation>
    <dataValidation type="list" allowBlank="1" showInputMessage="1" showErrorMessage="1" sqref="D17:E17 D23:E23 D13:E13 D9:E9" xr:uid="{00000000-0002-0000-0500-000011000000}">
      <formula1>"Yes,No"</formula1>
    </dataValidation>
    <dataValidation type="whole" operator="lessThanOrEqual" allowBlank="1" showInputMessage="1" showErrorMessage="1" error="Number of employees eligible for holidays cannot exceed total number of employees reported on Line 1." sqref="D10:E10" xr:uid="{00000000-0002-0000-0500-000012000000}">
      <formula1>D$7</formula1>
    </dataValidation>
    <dataValidation type="whole" operator="lessThanOrEqual" allowBlank="1" showInputMessage="1" showErrorMessage="1" error="Number of employees eligible for paid time off cannot exceed total number of employees reported on Line 1." sqref="D14:E14" xr:uid="{00000000-0002-0000-0500-000013000000}">
      <formula1>D$7</formula1>
    </dataValidation>
    <dataValidation type="whole" operator="lessThanOrEqual" allowBlank="1" showInputMessage="1" showErrorMessage="1" error="Number of employees receiving health insurance cannot exceed number of eligible employees reported on Line 9." sqref="D19:E19" xr:uid="{00000000-0002-0000-0500-000014000000}">
      <formula1>D$18</formula1>
    </dataValidation>
    <dataValidation type="whole" operator="lessThanOrEqual" allowBlank="1" showInputMessage="1" showErrorMessage="1" error="Number of employees eligible for health insurance cannot exceed total number of employees reported on Line 1." sqref="D18:E18" xr:uid="{00000000-0002-0000-0500-000015000000}">
      <formula1>D$7</formula1>
    </dataValidation>
    <dataValidation type="whole" operator="lessThanOrEqual" allowBlank="1" showInputMessage="1" showErrorMessage="1" error="Number of employees eligible for other benefits cannot exceed total number of employees reported on Line 1." sqref="D25:E25" xr:uid="{00000000-0002-0000-0500-000016000000}">
      <formula1>D$7</formula1>
    </dataValidation>
    <dataValidation type="whole" operator="lessThanOrEqual" allowBlank="1" showInputMessage="1" showErrorMessage="1" error="Number of employees receiving other benefits cannot exceed number of eligible employees reported on Line 14." sqref="D26:E26" xr:uid="{00000000-0002-0000-0500-000017000000}">
      <formula1>D$25</formula1>
    </dataValidation>
    <dataValidation allowBlank="1" showInputMessage="1" showErrorMessage="1" prompt="Report only the number of staff actually enrolled in the health insurance program. Do not include staff who are eligible, but choose not to participate." sqref="F19" xr:uid="{B9FF605C-133C-40E4-8B1B-D95CA5103A2A}"/>
    <dataValidation allowBlank="1" showInputMessage="1" showErrorMessage="1" prompt="This value is automatically calculated by dividing total spending from Line 11 by the number of enrolled staff from Line 10." sqref="F21" xr:uid="{460ED625-247F-4555-B460-4524D1B8D97D}"/>
    <dataValidation allowBlank="1" showInputMessage="1" showErrorMessage="1" prompt="If your agency provides other benefits, report the number of staff who receive one or more of these benefits." sqref="F25" xr:uid="{A53E5557-FF44-4901-B83F-553DE1FE87C3}"/>
    <dataValidation allowBlank="1" showInputMessage="1" showErrorMessage="1" prompt="Report the organization's total spending on the benefits listed on Line 14 for the staff listed on Line 16 during the last month of the reported fiscal year." sqref="F27" xr:uid="{40B678E5-DEB5-45B7-8E96-06B505E6C53C}"/>
    <dataValidation allowBlank="1" showInputMessage="1" showErrorMessage="1" prompt="Consider only benefits for which the agency is incurring a cost (i.e., a contribution is made to the cost of the benefit). Do not report reimbursement of expenses (such as cell phone allowances)." sqref="F22" xr:uid="{32CB148F-AE91-49B1-92AD-CE370E22E5B1}"/>
  </dataValidations>
  <printOptions horizontalCentered="1"/>
  <pageMargins left="0.25" right="0.25" top="0.75" bottom="0.75" header="0.3" footer="0.3"/>
  <pageSetup scale="90" orientation="landscape" r:id="rId1"/>
  <headerFooter>
    <oddHeader>&amp;R&amp;"Times New Roman,Regular"Page &amp;P of &amp;N&amp;C&amp;"Times New Roman,Regular"Maine Department of Health and Human Services
Sections 18, 20, 21, and 29 Services - Provider Survey</oddHeader>
    <oddFooter>&amp;R&amp;"Times New Roman,Regular" printed &amp;D&amp;L&amp;"Times New Roman,Regular"Questions? Contact Tina Harper with Health Management Associates at tharper@healthmanagement.com or (480) 680-1508.</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4"/>
  <dimension ref="A1:N60"/>
  <sheetViews>
    <sheetView zoomScaleNormal="100" zoomScaleSheetLayoutView="130" workbookViewId="0">
      <pane ySplit="6" topLeftCell="A22" activePane="bottomLeft" state="frozen"/>
      <selection activeCell="B19" sqref="B19"/>
      <selection pane="bottomLeft" activeCell="J30" sqref="J30"/>
    </sheetView>
  </sheetViews>
  <sheetFormatPr defaultColWidth="20.7109375" defaultRowHeight="15.75" x14ac:dyDescent="0.25"/>
  <cols>
    <col min="1" max="1" width="4.85546875" style="23" bestFit="1" customWidth="1"/>
    <col min="2" max="2" width="20.85546875" style="6" customWidth="1"/>
    <col min="3" max="3" width="44.7109375" style="6" customWidth="1"/>
    <col min="4" max="4" width="11.7109375" style="6" customWidth="1"/>
    <col min="5" max="10" width="9.28515625" style="6" customWidth="1"/>
    <col min="11" max="11" width="3.42578125" style="80" bestFit="1" customWidth="1"/>
    <col min="12" max="12" width="9.140625" style="83" customWidth="1"/>
    <col min="13" max="13" width="9.140625" style="6" customWidth="1"/>
    <col min="14" max="14" width="14.85546875" style="6" bestFit="1" customWidth="1"/>
    <col min="15" max="256" width="9.140625" style="6" customWidth="1"/>
    <col min="257" max="16384" width="20.7109375" style="6"/>
  </cols>
  <sheetData>
    <row r="1" spans="1:14" ht="15" x14ac:dyDescent="0.25">
      <c r="A1" s="698" t="str">
        <f>IF(ISBLANK('Contact Info'!C7),"",'Contact Info'!C7)</f>
        <v/>
      </c>
      <c r="B1" s="698"/>
      <c r="C1" s="698"/>
      <c r="D1" s="698"/>
      <c r="E1" s="698"/>
      <c r="F1" s="698"/>
      <c r="G1" s="698"/>
      <c r="H1" s="698"/>
      <c r="I1" s="698"/>
      <c r="J1" s="698"/>
      <c r="K1" s="298"/>
      <c r="N1" s="83"/>
    </row>
    <row r="2" spans="1:14" ht="4.5" customHeight="1" x14ac:dyDescent="0.25">
      <c r="N2" s="83"/>
    </row>
    <row r="3" spans="1:14" ht="30" customHeight="1" x14ac:dyDescent="0.25">
      <c r="A3" s="748" t="s">
        <v>209</v>
      </c>
      <c r="B3" s="748"/>
      <c r="C3" s="748"/>
      <c r="D3" s="748"/>
      <c r="E3" s="748"/>
      <c r="F3" s="748"/>
      <c r="G3" s="748"/>
      <c r="H3" s="748"/>
      <c r="I3" s="748"/>
      <c r="J3" s="748"/>
      <c r="K3" s="333"/>
      <c r="N3" s="83"/>
    </row>
    <row r="4" spans="1:14" ht="15" x14ac:dyDescent="0.25">
      <c r="A4" s="350" t="s">
        <v>97</v>
      </c>
      <c r="B4" s="350"/>
      <c r="C4" s="350"/>
      <c r="D4" s="350"/>
      <c r="E4" s="350"/>
      <c r="F4" s="350"/>
      <c r="G4" s="350"/>
      <c r="K4" s="339"/>
      <c r="N4" s="83"/>
    </row>
    <row r="5" spans="1:14" ht="30" customHeight="1" x14ac:dyDescent="0.25">
      <c r="A5" s="794" t="s">
        <v>0</v>
      </c>
      <c r="B5" s="796" t="s">
        <v>47</v>
      </c>
      <c r="C5" s="797"/>
      <c r="D5" s="735" t="s">
        <v>46</v>
      </c>
      <c r="E5" s="745" t="s">
        <v>277</v>
      </c>
      <c r="F5" s="746"/>
      <c r="G5" s="747"/>
      <c r="H5" s="733" t="s">
        <v>89</v>
      </c>
      <c r="I5" s="733"/>
      <c r="J5" s="744"/>
      <c r="K5" s="338"/>
      <c r="N5" s="83"/>
    </row>
    <row r="6" spans="1:14" ht="32.25" customHeight="1" x14ac:dyDescent="0.25">
      <c r="A6" s="795"/>
      <c r="B6" s="798"/>
      <c r="C6" s="799"/>
      <c r="D6" s="737"/>
      <c r="E6" s="251" t="s">
        <v>72</v>
      </c>
      <c r="F6" s="251" t="s">
        <v>86</v>
      </c>
      <c r="G6" s="345" t="s">
        <v>71</v>
      </c>
      <c r="H6" s="334" t="s">
        <v>72</v>
      </c>
      <c r="I6" s="251" t="s">
        <v>86</v>
      </c>
      <c r="J6" s="250" t="s">
        <v>71</v>
      </c>
      <c r="N6" s="83"/>
    </row>
    <row r="7" spans="1:14" x14ac:dyDescent="0.25">
      <c r="A7" s="555"/>
      <c r="B7" s="791" t="s">
        <v>336</v>
      </c>
      <c r="C7" s="791"/>
      <c r="D7" s="471"/>
      <c r="E7" s="471"/>
      <c r="F7" s="471"/>
      <c r="G7" s="471"/>
      <c r="H7" s="471"/>
      <c r="I7" s="471"/>
      <c r="J7" s="472"/>
      <c r="N7" s="83"/>
    </row>
    <row r="8" spans="1:14" ht="15" customHeight="1" x14ac:dyDescent="0.25">
      <c r="A8" s="190">
        <v>1</v>
      </c>
      <c r="B8" s="777" t="s">
        <v>399</v>
      </c>
      <c r="C8" s="778"/>
      <c r="D8" s="340"/>
      <c r="E8" s="254"/>
      <c r="F8" s="254"/>
      <c r="G8" s="346"/>
      <c r="H8" s="335"/>
      <c r="I8" s="254"/>
      <c r="J8" s="184"/>
      <c r="K8" s="500" t="s">
        <v>65</v>
      </c>
      <c r="L8" s="83" t="str">
        <f>IF(AND(D8&lt;&gt;"",SUM(E8:J8)=0),"Error: reported cost need to be allocated",IF(AND(SUM(E8:J8)&gt;0,SUM(E8:J8)&lt;&gt;1),"Error: allocation of cost does not equal 100%",""))</f>
        <v/>
      </c>
      <c r="N8" s="83"/>
    </row>
    <row r="9" spans="1:14" ht="15" customHeight="1" x14ac:dyDescent="0.25">
      <c r="A9" s="191">
        <f t="shared" ref="A9:A19" si="0">A8+1</f>
        <v>2</v>
      </c>
      <c r="B9" s="777" t="s">
        <v>402</v>
      </c>
      <c r="C9" s="778"/>
      <c r="D9" s="340"/>
      <c r="E9" s="254"/>
      <c r="F9" s="254"/>
      <c r="G9" s="346"/>
      <c r="H9" s="335"/>
      <c r="I9" s="254"/>
      <c r="J9" s="184"/>
      <c r="K9" s="501"/>
      <c r="L9" s="83" t="str">
        <f t="shared" ref="L9:L19" si="1">IF(AND(D9&lt;&gt;"",SUM(E9:J9)=0),"Error: reported cost need to be allocated",IF(AND(SUM(E9:J9)&gt;0,SUM(E9:J9)&lt;&gt;1),"Error: allocation of cost does not equal 100%",""))</f>
        <v/>
      </c>
      <c r="N9" s="83"/>
    </row>
    <row r="10" spans="1:14" ht="15" customHeight="1" x14ac:dyDescent="0.25">
      <c r="A10" s="191">
        <f t="shared" si="0"/>
        <v>3</v>
      </c>
      <c r="B10" s="777" t="s">
        <v>400</v>
      </c>
      <c r="C10" s="778"/>
      <c r="D10" s="340"/>
      <c r="E10" s="254"/>
      <c r="F10" s="254"/>
      <c r="G10" s="346"/>
      <c r="H10" s="335"/>
      <c r="I10" s="254"/>
      <c r="J10" s="184"/>
      <c r="K10" s="501"/>
      <c r="L10" s="83" t="str">
        <f t="shared" si="1"/>
        <v/>
      </c>
      <c r="N10" s="83"/>
    </row>
    <row r="11" spans="1:14" ht="15" customHeight="1" x14ac:dyDescent="0.25">
      <c r="A11" s="191">
        <f t="shared" si="0"/>
        <v>4</v>
      </c>
      <c r="B11" s="777" t="s">
        <v>401</v>
      </c>
      <c r="C11" s="778"/>
      <c r="D11" s="340"/>
      <c r="E11" s="254"/>
      <c r="F11" s="254"/>
      <c r="G11" s="346"/>
      <c r="H11" s="335"/>
      <c r="I11" s="254"/>
      <c r="J11" s="184"/>
      <c r="K11" s="500" t="s">
        <v>65</v>
      </c>
      <c r="L11" s="83" t="str">
        <f t="shared" si="1"/>
        <v/>
      </c>
      <c r="N11" s="83"/>
    </row>
    <row r="12" spans="1:14" x14ac:dyDescent="0.25">
      <c r="A12" s="191">
        <f t="shared" si="0"/>
        <v>5</v>
      </c>
      <c r="B12" s="777" t="s">
        <v>331</v>
      </c>
      <c r="C12" s="778"/>
      <c r="D12" s="340"/>
      <c r="E12" s="254"/>
      <c r="F12" s="254"/>
      <c r="G12" s="346"/>
      <c r="H12" s="335"/>
      <c r="I12" s="254"/>
      <c r="J12" s="184"/>
      <c r="K12" s="500" t="s">
        <v>65</v>
      </c>
      <c r="L12" s="83" t="str">
        <f t="shared" si="1"/>
        <v/>
      </c>
    </row>
    <row r="13" spans="1:14" ht="15" customHeight="1" x14ac:dyDescent="0.25">
      <c r="A13" s="191">
        <f t="shared" si="0"/>
        <v>6</v>
      </c>
      <c r="B13" s="777" t="s">
        <v>410</v>
      </c>
      <c r="C13" s="778"/>
      <c r="D13" s="340"/>
      <c r="E13" s="254"/>
      <c r="F13" s="254"/>
      <c r="G13" s="346"/>
      <c r="H13" s="335"/>
      <c r="I13" s="254"/>
      <c r="J13" s="184"/>
      <c r="K13" s="501"/>
      <c r="L13" s="83" t="str">
        <f t="shared" si="1"/>
        <v/>
      </c>
      <c r="N13" s="83"/>
    </row>
    <row r="14" spans="1:14" ht="15" x14ac:dyDescent="0.25">
      <c r="A14" s="191">
        <f t="shared" si="0"/>
        <v>7</v>
      </c>
      <c r="B14" s="777" t="s">
        <v>383</v>
      </c>
      <c r="C14" s="778"/>
      <c r="D14" s="340"/>
      <c r="E14" s="254"/>
      <c r="F14" s="254"/>
      <c r="G14" s="346"/>
      <c r="H14" s="335"/>
      <c r="I14" s="254"/>
      <c r="J14" s="184"/>
      <c r="K14" s="501"/>
      <c r="L14" s="83" t="str">
        <f t="shared" si="1"/>
        <v/>
      </c>
    </row>
    <row r="15" spans="1:14" x14ac:dyDescent="0.25">
      <c r="A15" s="191">
        <f t="shared" si="0"/>
        <v>8</v>
      </c>
      <c r="B15" s="777" t="s">
        <v>332</v>
      </c>
      <c r="C15" s="778"/>
      <c r="D15" s="340"/>
      <c r="E15" s="254"/>
      <c r="F15" s="254"/>
      <c r="G15" s="346"/>
      <c r="H15" s="335"/>
      <c r="I15" s="254"/>
      <c r="J15" s="184"/>
      <c r="K15" s="500" t="s">
        <v>65</v>
      </c>
      <c r="L15" s="83" t="str">
        <f t="shared" si="1"/>
        <v/>
      </c>
    </row>
    <row r="16" spans="1:14" ht="15" customHeight="1" x14ac:dyDescent="0.25">
      <c r="A16" s="191">
        <f t="shared" si="0"/>
        <v>9</v>
      </c>
      <c r="B16" s="803" t="s">
        <v>334</v>
      </c>
      <c r="C16" s="804"/>
      <c r="D16" s="340"/>
      <c r="E16" s="163"/>
      <c r="F16" s="163"/>
      <c r="G16" s="346"/>
      <c r="H16" s="331"/>
      <c r="I16" s="163"/>
      <c r="J16" s="184"/>
      <c r="K16" s="500" t="s">
        <v>65</v>
      </c>
      <c r="L16" s="83" t="str">
        <f t="shared" si="1"/>
        <v/>
      </c>
      <c r="N16" s="83"/>
    </row>
    <row r="17" spans="1:14" ht="15" customHeight="1" x14ac:dyDescent="0.25">
      <c r="A17" s="191">
        <f t="shared" si="0"/>
        <v>10</v>
      </c>
      <c r="B17" s="777" t="s">
        <v>409</v>
      </c>
      <c r="C17" s="778"/>
      <c r="D17" s="340"/>
      <c r="E17" s="254"/>
      <c r="F17" s="254"/>
      <c r="G17" s="346"/>
      <c r="H17" s="335"/>
      <c r="I17" s="254"/>
      <c r="J17" s="184"/>
      <c r="K17" s="501"/>
      <c r="L17" s="83" t="str">
        <f t="shared" si="1"/>
        <v/>
      </c>
      <c r="N17" s="83"/>
    </row>
    <row r="18" spans="1:14" ht="15" customHeight="1" x14ac:dyDescent="0.25">
      <c r="A18" s="191">
        <f t="shared" si="0"/>
        <v>11</v>
      </c>
      <c r="B18" s="800" t="s">
        <v>384</v>
      </c>
      <c r="C18" s="801"/>
      <c r="D18" s="340"/>
      <c r="E18" s="163"/>
      <c r="F18" s="163"/>
      <c r="G18" s="346"/>
      <c r="H18" s="331"/>
      <c r="I18" s="163"/>
      <c r="J18" s="184"/>
      <c r="K18" s="501"/>
      <c r="L18" s="83" t="str">
        <f t="shared" si="1"/>
        <v/>
      </c>
      <c r="N18" s="83"/>
    </row>
    <row r="19" spans="1:14" ht="15" customHeight="1" x14ac:dyDescent="0.25">
      <c r="A19" s="190">
        <f t="shared" si="0"/>
        <v>12</v>
      </c>
      <c r="B19" s="800" t="s">
        <v>333</v>
      </c>
      <c r="C19" s="801"/>
      <c r="D19" s="340"/>
      <c r="E19" s="163"/>
      <c r="F19" s="163"/>
      <c r="G19" s="346"/>
      <c r="H19" s="331"/>
      <c r="I19" s="163"/>
      <c r="J19" s="184"/>
      <c r="K19" s="500" t="s">
        <v>65</v>
      </c>
      <c r="L19" s="83" t="str">
        <f t="shared" si="1"/>
        <v/>
      </c>
      <c r="N19" s="83"/>
    </row>
    <row r="20" spans="1:14" ht="15" customHeight="1" x14ac:dyDescent="0.25">
      <c r="A20" s="555"/>
      <c r="B20" s="791" t="s">
        <v>335</v>
      </c>
      <c r="C20" s="791"/>
      <c r="D20" s="471"/>
      <c r="E20" s="471"/>
      <c r="F20" s="471"/>
      <c r="G20" s="471"/>
      <c r="H20" s="471"/>
      <c r="I20" s="471"/>
      <c r="J20" s="472"/>
      <c r="K20" s="501"/>
      <c r="N20" s="83"/>
    </row>
    <row r="21" spans="1:14" ht="15" customHeight="1" x14ac:dyDescent="0.25">
      <c r="A21" s="191">
        <f>A19+1</f>
        <v>13</v>
      </c>
      <c r="B21" s="800" t="s">
        <v>93</v>
      </c>
      <c r="C21" s="801"/>
      <c r="D21" s="340"/>
      <c r="E21" s="256"/>
      <c r="F21" s="256"/>
      <c r="G21" s="348"/>
      <c r="H21" s="336"/>
      <c r="I21" s="256"/>
      <c r="J21" s="257"/>
      <c r="K21" s="504" t="s">
        <v>65</v>
      </c>
      <c r="L21" s="83" t="str">
        <f t="shared" ref="L21:L60" si="2">IF(AND(D21&lt;&gt;"",SUM(E21:J21)=0),"Error: reported cost need to be allocated",IF(AND(SUM(E21:J21)&gt;0,SUM(E21:J21)&lt;&gt;1),"Error: allocation of cost does not equal 100%",""))</f>
        <v/>
      </c>
      <c r="N21" s="83"/>
    </row>
    <row r="22" spans="1:14" ht="15" customHeight="1" x14ac:dyDescent="0.25">
      <c r="A22" s="191">
        <f>A21+1</f>
        <v>14</v>
      </c>
      <c r="B22" s="800" t="s">
        <v>95</v>
      </c>
      <c r="C22" s="801"/>
      <c r="D22" s="340"/>
      <c r="E22" s="256"/>
      <c r="F22" s="256"/>
      <c r="G22" s="348"/>
      <c r="H22" s="336"/>
      <c r="I22" s="256"/>
      <c r="J22" s="257"/>
      <c r="K22" s="501"/>
      <c r="L22" s="83" t="str">
        <f t="shared" si="2"/>
        <v/>
      </c>
      <c r="N22" s="83"/>
    </row>
    <row r="23" spans="1:14" ht="15" customHeight="1" x14ac:dyDescent="0.25">
      <c r="A23" s="191">
        <f>A22+1</f>
        <v>15</v>
      </c>
      <c r="B23" s="800" t="s">
        <v>94</v>
      </c>
      <c r="C23" s="801"/>
      <c r="D23" s="340"/>
      <c r="E23" s="256"/>
      <c r="F23" s="256"/>
      <c r="G23" s="348"/>
      <c r="H23" s="336"/>
      <c r="I23" s="256"/>
      <c r="J23" s="257"/>
      <c r="K23" s="501"/>
      <c r="L23" s="83" t="str">
        <f t="shared" si="2"/>
        <v/>
      </c>
      <c r="N23" s="83"/>
    </row>
    <row r="24" spans="1:14" ht="15" customHeight="1" x14ac:dyDescent="0.25">
      <c r="A24" s="555"/>
      <c r="B24" s="791" t="s">
        <v>337</v>
      </c>
      <c r="C24" s="791"/>
      <c r="D24" s="471"/>
      <c r="E24" s="471"/>
      <c r="F24" s="471"/>
      <c r="G24" s="471"/>
      <c r="H24" s="471"/>
      <c r="I24" s="471"/>
      <c r="J24" s="472"/>
      <c r="K24" s="501"/>
      <c r="N24" s="83"/>
    </row>
    <row r="25" spans="1:14" ht="15" customHeight="1" x14ac:dyDescent="0.25">
      <c r="A25" s="191">
        <f>A23+1</f>
        <v>16</v>
      </c>
      <c r="B25" s="468" t="s">
        <v>278</v>
      </c>
      <c r="C25" s="469"/>
      <c r="D25" s="340"/>
      <c r="E25" s="256"/>
      <c r="F25" s="254"/>
      <c r="G25" s="254"/>
      <c r="H25" s="336"/>
      <c r="I25" s="254"/>
      <c r="J25" s="254"/>
      <c r="K25" s="501"/>
      <c r="L25" s="83" t="str">
        <f t="shared" si="2"/>
        <v/>
      </c>
      <c r="N25" s="83"/>
    </row>
    <row r="26" spans="1:14" ht="15" customHeight="1" x14ac:dyDescent="0.25">
      <c r="A26" s="191">
        <f>A25+1</f>
        <v>17</v>
      </c>
      <c r="B26" s="780" t="s">
        <v>279</v>
      </c>
      <c r="C26" s="781"/>
      <c r="D26" s="340"/>
      <c r="E26" s="256"/>
      <c r="F26" s="254"/>
      <c r="G26" s="254"/>
      <c r="H26" s="336"/>
      <c r="I26" s="254"/>
      <c r="J26" s="254"/>
      <c r="K26" s="502" t="s">
        <v>65</v>
      </c>
      <c r="L26" s="83" t="str">
        <f t="shared" si="2"/>
        <v/>
      </c>
      <c r="N26" s="83"/>
    </row>
    <row r="27" spans="1:14" ht="15" customHeight="1" x14ac:dyDescent="0.25">
      <c r="A27" s="191">
        <f>A26+1</f>
        <v>18</v>
      </c>
      <c r="B27" s="780" t="s">
        <v>92</v>
      </c>
      <c r="C27" s="781"/>
      <c r="D27" s="340"/>
      <c r="E27" s="256"/>
      <c r="F27" s="254"/>
      <c r="G27" s="254"/>
      <c r="H27" s="336"/>
      <c r="I27" s="254"/>
      <c r="J27" s="254"/>
      <c r="K27" s="501"/>
      <c r="L27" s="83" t="str">
        <f t="shared" si="2"/>
        <v/>
      </c>
      <c r="N27" s="83"/>
    </row>
    <row r="28" spans="1:14" ht="15" customHeight="1" x14ac:dyDescent="0.25">
      <c r="A28" s="191">
        <f>A27+1</f>
        <v>19</v>
      </c>
      <c r="B28" s="780" t="s">
        <v>96</v>
      </c>
      <c r="C28" s="781"/>
      <c r="D28" s="340"/>
      <c r="E28" s="256"/>
      <c r="F28" s="254"/>
      <c r="G28" s="254"/>
      <c r="H28" s="336"/>
      <c r="I28" s="254"/>
      <c r="J28" s="254"/>
      <c r="K28" s="503" t="s">
        <v>65</v>
      </c>
      <c r="L28" s="83" t="str">
        <f t="shared" si="2"/>
        <v/>
      </c>
      <c r="N28" s="83"/>
    </row>
    <row r="29" spans="1:14" ht="15" customHeight="1" x14ac:dyDescent="0.25">
      <c r="A29" s="555"/>
      <c r="B29" s="791" t="s">
        <v>338</v>
      </c>
      <c r="C29" s="791"/>
      <c r="D29" s="471"/>
      <c r="E29" s="471"/>
      <c r="F29" s="471"/>
      <c r="G29" s="471"/>
      <c r="H29" s="471"/>
      <c r="I29" s="471"/>
      <c r="J29" s="472"/>
      <c r="K29" s="501"/>
      <c r="N29" s="83"/>
    </row>
    <row r="30" spans="1:14" ht="15" customHeight="1" x14ac:dyDescent="0.25">
      <c r="A30" s="191">
        <f>A28+1</f>
        <v>20</v>
      </c>
      <c r="B30" s="802" t="s">
        <v>346</v>
      </c>
      <c r="C30" s="802"/>
      <c r="D30" s="340"/>
      <c r="E30" s="254"/>
      <c r="F30" s="254"/>
      <c r="G30" s="348"/>
      <c r="H30" s="254"/>
      <c r="I30" s="254"/>
      <c r="J30" s="257"/>
      <c r="K30" s="368" t="s">
        <v>65</v>
      </c>
      <c r="L30" s="83" t="str">
        <f t="shared" si="2"/>
        <v/>
      </c>
      <c r="N30" s="83"/>
    </row>
    <row r="31" spans="1:14" ht="45" x14ac:dyDescent="0.25">
      <c r="A31" s="191">
        <f>A30+1</f>
        <v>21</v>
      </c>
      <c r="B31" s="685" t="s">
        <v>366</v>
      </c>
      <c r="C31" s="24" t="s">
        <v>61</v>
      </c>
      <c r="D31" s="340"/>
      <c r="E31" s="254"/>
      <c r="F31" s="254"/>
      <c r="G31" s="348"/>
      <c r="H31" s="254"/>
      <c r="I31" s="254"/>
      <c r="J31" s="257"/>
      <c r="K31" s="368" t="s">
        <v>65</v>
      </c>
      <c r="L31" s="83" t="str">
        <f>IF(AND(D31&lt;&gt;"",SUM(E31:J31)=0),"Error: reported cost need to be allocated",IF(AND(SUM(E31:J31)&gt;0,SUM(E31:J31)&lt;&gt;1),"Error: allocation of cost does not equal 100%",""))</f>
        <v/>
      </c>
    </row>
    <row r="32" spans="1:14" ht="45" customHeight="1" x14ac:dyDescent="0.25">
      <c r="A32" s="192">
        <f t="shared" ref="A32:A41" si="3">A31+1</f>
        <v>22</v>
      </c>
      <c r="B32" s="686" t="s">
        <v>340</v>
      </c>
      <c r="C32" s="67" t="s">
        <v>61</v>
      </c>
      <c r="D32" s="653"/>
      <c r="E32" s="612"/>
      <c r="F32" s="612"/>
      <c r="G32" s="347"/>
      <c r="H32" s="612"/>
      <c r="I32" s="612"/>
      <c r="J32" s="185"/>
      <c r="K32" s="437" t="s">
        <v>65</v>
      </c>
      <c r="L32" s="83" t="str">
        <f>IF(AND(D32&lt;&gt;"",SUM(E32:J32)=0),"Error: reported cost need to be allocated",IF(AND(SUM(E32:J32)&gt;0,SUM(E32:J32)&lt;&gt;1),"Error: allocation of cost does not equal 100%",""))</f>
        <v/>
      </c>
    </row>
    <row r="33" spans="1:14" ht="30" x14ac:dyDescent="0.25">
      <c r="A33" s="654">
        <f t="shared" si="3"/>
        <v>23</v>
      </c>
      <c r="B33" s="687" t="s">
        <v>342</v>
      </c>
      <c r="C33" s="655" t="s">
        <v>61</v>
      </c>
      <c r="D33" s="656"/>
      <c r="E33" s="657"/>
      <c r="F33" s="657"/>
      <c r="G33" s="658"/>
      <c r="H33" s="657"/>
      <c r="I33" s="657"/>
      <c r="J33" s="659"/>
      <c r="K33" s="437" t="s">
        <v>65</v>
      </c>
      <c r="L33" s="83" t="str">
        <f>IF(AND(D33&lt;&gt;"",SUM(E33:J33)=0),"Error: reported cost need to be allocated",IF(AND(SUM(E33:J33)&gt;0,SUM(E33:J33)&lt;&gt;1),"Error: allocation of cost does not equal 100%",""))</f>
        <v/>
      </c>
    </row>
    <row r="34" spans="1:14" x14ac:dyDescent="0.25">
      <c r="A34" s="190">
        <f t="shared" si="3"/>
        <v>24</v>
      </c>
      <c r="B34" s="779" t="s">
        <v>367</v>
      </c>
      <c r="C34" s="779"/>
      <c r="D34" s="610"/>
      <c r="E34" s="611"/>
      <c r="F34" s="611"/>
      <c r="G34" s="561"/>
      <c r="H34" s="611"/>
      <c r="I34" s="611"/>
      <c r="J34" s="444"/>
      <c r="K34" s="368" t="s">
        <v>65</v>
      </c>
      <c r="L34" s="83" t="str">
        <f t="shared" ref="L34" si="4">IF(AND(D34&lt;&gt;"",SUM(E34:J34)=0),"Error: reported cost need to be allocated",IF(AND(SUM(E34:J34)&gt;0,SUM(E34:J34)&lt;&gt;1),"Error: allocation of cost does not equal 100%",""))</f>
        <v/>
      </c>
    </row>
    <row r="35" spans="1:14" x14ac:dyDescent="0.25">
      <c r="A35" s="556">
        <f t="shared" si="3"/>
        <v>25</v>
      </c>
      <c r="B35" s="779" t="s">
        <v>371</v>
      </c>
      <c r="C35" s="779"/>
      <c r="D35" s="594"/>
      <c r="E35" s="254"/>
      <c r="F35" s="254"/>
      <c r="G35" s="558"/>
      <c r="H35" s="254"/>
      <c r="I35" s="254"/>
      <c r="J35" s="559"/>
      <c r="K35" s="368" t="s">
        <v>65</v>
      </c>
      <c r="L35" s="83" t="str">
        <f>IF(AND(D35&lt;&gt;"",SUM(E35:J35)=0),"Error: reported cost need to be allocated",IF(AND(SUM(E35:J35)&gt;0,SUM(E35:J35)&lt;&gt;1),"Error: allocation of cost does not equal 100%",""))</f>
        <v/>
      </c>
    </row>
    <row r="36" spans="1:14" x14ac:dyDescent="0.25">
      <c r="A36" s="556">
        <f t="shared" si="3"/>
        <v>26</v>
      </c>
      <c r="B36" s="779" t="s">
        <v>341</v>
      </c>
      <c r="C36" s="779"/>
      <c r="D36" s="594"/>
      <c r="E36" s="254"/>
      <c r="F36" s="254"/>
      <c r="G36" s="558"/>
      <c r="H36" s="254"/>
      <c r="I36" s="254"/>
      <c r="J36" s="559"/>
      <c r="K36" s="368" t="s">
        <v>65</v>
      </c>
      <c r="L36" s="83" t="str">
        <f t="shared" ref="L36" si="5">IF(AND(D36&lt;&gt;"",SUM(E36:J36)=0),"Error: reported cost need to be allocated",IF(AND(SUM(E36:J36)&gt;0,SUM(E36:J36)&lt;&gt;1),"Error: allocation of cost does not equal 100%",""))</f>
        <v/>
      </c>
    </row>
    <row r="37" spans="1:14" x14ac:dyDescent="0.25">
      <c r="A37" s="556">
        <f t="shared" si="3"/>
        <v>27</v>
      </c>
      <c r="B37" s="779" t="s">
        <v>373</v>
      </c>
      <c r="C37" s="779"/>
      <c r="D37" s="594"/>
      <c r="E37" s="254"/>
      <c r="F37" s="254"/>
      <c r="G37" s="558"/>
      <c r="H37" s="254"/>
      <c r="I37" s="254"/>
      <c r="J37" s="559"/>
      <c r="K37" s="368" t="s">
        <v>65</v>
      </c>
      <c r="L37" s="83" t="str">
        <f t="shared" ref="L37" si="6">IF(AND(D37&lt;&gt;"",SUM(E37:J37)=0),"Error: reported cost need to be allocated",IF(AND(SUM(E37:J37)&gt;0,SUM(E37:J37)&lt;&gt;1),"Error: allocation of cost does not equal 100%",""))</f>
        <v/>
      </c>
    </row>
    <row r="38" spans="1:14" x14ac:dyDescent="0.25">
      <c r="A38" s="556">
        <f t="shared" si="3"/>
        <v>28</v>
      </c>
      <c r="B38" s="779" t="s">
        <v>411</v>
      </c>
      <c r="C38" s="779"/>
      <c r="D38" s="594"/>
      <c r="E38" s="254"/>
      <c r="F38" s="254"/>
      <c r="G38" s="558"/>
      <c r="H38" s="254"/>
      <c r="I38" s="254"/>
      <c r="J38" s="559"/>
      <c r="K38" s="368"/>
      <c r="L38" s="83" t="str">
        <f t="shared" ref="L38" si="7">IF(AND(D38&lt;&gt;"",SUM(E38:J38)=0),"Error: reported cost need to be allocated",IF(AND(SUM(E38:J38)&gt;0,SUM(E38:J38)&lt;&gt;1),"Error: allocation of cost does not equal 100%",""))</f>
        <v/>
      </c>
    </row>
    <row r="39" spans="1:14" x14ac:dyDescent="0.25">
      <c r="A39" s="556">
        <f t="shared" si="3"/>
        <v>29</v>
      </c>
      <c r="B39" s="792" t="s">
        <v>339</v>
      </c>
      <c r="C39" s="793"/>
      <c r="D39" s="594"/>
      <c r="E39" s="254"/>
      <c r="F39" s="348"/>
      <c r="G39" s="254"/>
      <c r="H39" s="254"/>
      <c r="I39" s="348"/>
      <c r="J39" s="622"/>
      <c r="K39" s="368" t="s">
        <v>65</v>
      </c>
      <c r="L39" s="83" t="str">
        <f t="shared" si="2"/>
        <v/>
      </c>
    </row>
    <row r="40" spans="1:14" ht="15" customHeight="1" x14ac:dyDescent="0.25">
      <c r="A40" s="560">
        <f t="shared" si="3"/>
        <v>30</v>
      </c>
      <c r="B40" s="787" t="s">
        <v>343</v>
      </c>
      <c r="C40" s="788"/>
      <c r="D40" s="557"/>
      <c r="E40" s="254"/>
      <c r="F40" s="561"/>
      <c r="G40" s="254"/>
      <c r="H40" s="254"/>
      <c r="I40" s="561"/>
      <c r="J40" s="622"/>
      <c r="K40" s="368" t="s">
        <v>65</v>
      </c>
      <c r="L40" s="83" t="str">
        <f t="shared" si="2"/>
        <v/>
      </c>
      <c r="N40" s="83"/>
    </row>
    <row r="41" spans="1:14" ht="15" customHeight="1" x14ac:dyDescent="0.25">
      <c r="A41" s="192">
        <f t="shared" si="3"/>
        <v>31</v>
      </c>
      <c r="B41" s="789" t="s">
        <v>344</v>
      </c>
      <c r="C41" s="790"/>
      <c r="D41" s="341"/>
      <c r="E41" s="254"/>
      <c r="F41" s="347"/>
      <c r="G41" s="254"/>
      <c r="H41" s="254"/>
      <c r="I41" s="347"/>
      <c r="J41" s="623"/>
      <c r="K41" s="83"/>
      <c r="L41" s="83" t="str">
        <f t="shared" si="2"/>
        <v/>
      </c>
      <c r="N41" s="83"/>
    </row>
    <row r="42" spans="1:14" ht="15" customHeight="1" x14ac:dyDescent="0.25">
      <c r="A42" s="555"/>
      <c r="B42" s="791" t="s">
        <v>345</v>
      </c>
      <c r="C42" s="791"/>
      <c r="D42" s="471"/>
      <c r="E42" s="471"/>
      <c r="F42" s="471"/>
      <c r="G42" s="471"/>
      <c r="H42" s="471"/>
      <c r="I42" s="471"/>
      <c r="J42" s="472"/>
      <c r="K42" s="501"/>
      <c r="N42" s="83"/>
    </row>
    <row r="43" spans="1:14" ht="15" customHeight="1" x14ac:dyDescent="0.25">
      <c r="A43" s="191">
        <f>A41+1</f>
        <v>32</v>
      </c>
      <c r="B43" s="780" t="s">
        <v>81</v>
      </c>
      <c r="C43" s="781"/>
      <c r="D43" s="340"/>
      <c r="E43" s="256"/>
      <c r="F43" s="256"/>
      <c r="G43" s="254"/>
      <c r="H43" s="336"/>
      <c r="I43" s="256"/>
      <c r="J43" s="254"/>
      <c r="K43" s="501"/>
      <c r="L43" s="83" t="str">
        <f t="shared" si="2"/>
        <v/>
      </c>
      <c r="N43" s="83"/>
    </row>
    <row r="44" spans="1:14" ht="15" customHeight="1" x14ac:dyDescent="0.25">
      <c r="A44" s="191">
        <f t="shared" ref="A44:A60" si="8">A43+1</f>
        <v>33</v>
      </c>
      <c r="B44" s="780" t="s">
        <v>403</v>
      </c>
      <c r="C44" s="781"/>
      <c r="D44" s="340"/>
      <c r="E44" s="256"/>
      <c r="F44" s="256"/>
      <c r="G44" s="254"/>
      <c r="H44" s="336"/>
      <c r="I44" s="256"/>
      <c r="J44" s="254"/>
      <c r="K44" s="503" t="s">
        <v>65</v>
      </c>
      <c r="L44" s="83" t="str">
        <f t="shared" si="2"/>
        <v/>
      </c>
      <c r="N44" s="83"/>
    </row>
    <row r="45" spans="1:14" ht="15" customHeight="1" x14ac:dyDescent="0.25">
      <c r="A45" s="191">
        <f t="shared" si="8"/>
        <v>34</v>
      </c>
      <c r="B45" s="785" t="s">
        <v>280</v>
      </c>
      <c r="C45" s="786"/>
      <c r="D45" s="340"/>
      <c r="E45" s="256"/>
      <c r="F45" s="256"/>
      <c r="G45" s="254"/>
      <c r="H45" s="336"/>
      <c r="I45" s="256"/>
      <c r="J45" s="254"/>
      <c r="K45" s="503" t="s">
        <v>65</v>
      </c>
      <c r="L45" s="83" t="str">
        <f t="shared" si="2"/>
        <v/>
      </c>
      <c r="N45" s="83"/>
    </row>
    <row r="46" spans="1:14" ht="15" customHeight="1" x14ac:dyDescent="0.25">
      <c r="A46" s="191">
        <f t="shared" si="8"/>
        <v>35</v>
      </c>
      <c r="B46" s="780" t="s">
        <v>73</v>
      </c>
      <c r="C46" s="781"/>
      <c r="D46" s="340"/>
      <c r="E46" s="256"/>
      <c r="F46" s="256"/>
      <c r="G46" s="254"/>
      <c r="H46" s="336"/>
      <c r="I46" s="256"/>
      <c r="J46" s="254"/>
      <c r="K46" s="501"/>
      <c r="L46" s="83" t="str">
        <f t="shared" si="2"/>
        <v/>
      </c>
      <c r="N46" s="83"/>
    </row>
    <row r="47" spans="1:14" ht="15" customHeight="1" x14ac:dyDescent="0.25">
      <c r="A47" s="191">
        <f t="shared" si="8"/>
        <v>36</v>
      </c>
      <c r="B47" s="780" t="s">
        <v>74</v>
      </c>
      <c r="C47" s="781"/>
      <c r="D47" s="340"/>
      <c r="E47" s="256"/>
      <c r="F47" s="256"/>
      <c r="G47" s="254"/>
      <c r="H47" s="336"/>
      <c r="I47" s="256"/>
      <c r="J47" s="254"/>
      <c r="K47" s="503" t="s">
        <v>65</v>
      </c>
      <c r="L47" s="83" t="str">
        <f t="shared" si="2"/>
        <v/>
      </c>
      <c r="N47" s="83"/>
    </row>
    <row r="48" spans="1:14" ht="15" customHeight="1" x14ac:dyDescent="0.25">
      <c r="A48" s="191">
        <f t="shared" si="8"/>
        <v>37</v>
      </c>
      <c r="B48" s="780" t="s">
        <v>75</v>
      </c>
      <c r="C48" s="781"/>
      <c r="D48" s="340"/>
      <c r="E48" s="256"/>
      <c r="F48" s="256"/>
      <c r="G48" s="254"/>
      <c r="H48" s="336"/>
      <c r="I48" s="256"/>
      <c r="J48" s="254"/>
      <c r="K48" s="501"/>
      <c r="L48" s="83" t="str">
        <f t="shared" si="2"/>
        <v/>
      </c>
      <c r="N48" s="83"/>
    </row>
    <row r="49" spans="1:14" ht="15" customHeight="1" x14ac:dyDescent="0.25">
      <c r="A49" s="191">
        <f t="shared" si="8"/>
        <v>38</v>
      </c>
      <c r="B49" s="780" t="s">
        <v>45</v>
      </c>
      <c r="C49" s="781"/>
      <c r="D49" s="340"/>
      <c r="E49" s="256"/>
      <c r="F49" s="256"/>
      <c r="G49" s="254"/>
      <c r="H49" s="336"/>
      <c r="I49" s="256"/>
      <c r="J49" s="254"/>
      <c r="K49" s="501"/>
      <c r="L49" s="83" t="str">
        <f t="shared" si="2"/>
        <v/>
      </c>
      <c r="N49" s="83"/>
    </row>
    <row r="50" spans="1:14" ht="15" customHeight="1" x14ac:dyDescent="0.25">
      <c r="A50" s="191">
        <f t="shared" si="8"/>
        <v>39</v>
      </c>
      <c r="B50" s="780" t="s">
        <v>76</v>
      </c>
      <c r="C50" s="781"/>
      <c r="D50" s="340"/>
      <c r="E50" s="256"/>
      <c r="F50" s="256"/>
      <c r="G50" s="254"/>
      <c r="H50" s="336"/>
      <c r="I50" s="256"/>
      <c r="J50" s="254"/>
      <c r="K50" s="503" t="s">
        <v>65</v>
      </c>
      <c r="L50" s="83" t="str">
        <f t="shared" si="2"/>
        <v/>
      </c>
      <c r="N50" s="83"/>
    </row>
    <row r="51" spans="1:14" ht="15" customHeight="1" x14ac:dyDescent="0.25">
      <c r="A51" s="191">
        <f t="shared" si="8"/>
        <v>40</v>
      </c>
      <c r="B51" s="780" t="s">
        <v>77</v>
      </c>
      <c r="C51" s="781"/>
      <c r="D51" s="340"/>
      <c r="E51" s="256"/>
      <c r="F51" s="256"/>
      <c r="G51" s="254"/>
      <c r="H51" s="336"/>
      <c r="I51" s="256"/>
      <c r="J51" s="254"/>
      <c r="K51" s="502" t="s">
        <v>65</v>
      </c>
      <c r="L51" s="83" t="str">
        <f t="shared" si="2"/>
        <v/>
      </c>
      <c r="N51" s="83"/>
    </row>
    <row r="52" spans="1:14" ht="15" customHeight="1" x14ac:dyDescent="0.25">
      <c r="A52" s="191">
        <f t="shared" si="8"/>
        <v>41</v>
      </c>
      <c r="B52" s="780" t="s">
        <v>393</v>
      </c>
      <c r="C52" s="781"/>
      <c r="D52" s="340"/>
      <c r="E52" s="256"/>
      <c r="F52" s="256"/>
      <c r="G52" s="254"/>
      <c r="H52" s="336"/>
      <c r="I52" s="256"/>
      <c r="J52" s="254"/>
      <c r="K52" s="501"/>
      <c r="L52" s="83" t="str">
        <f t="shared" ref="L52:L53" si="9">IF(AND(D52&lt;&gt;"",SUM(E52:J52)=0),"Error: reported cost need to be allocated",IF(AND(SUM(E52:J52)&gt;0,SUM(E52:J52)&lt;&gt;1),"Error: allocation of cost does not equal 100%",""))</f>
        <v/>
      </c>
      <c r="N52" s="83"/>
    </row>
    <row r="53" spans="1:14" ht="15" customHeight="1" x14ac:dyDescent="0.25">
      <c r="A53" s="191">
        <f t="shared" si="8"/>
        <v>42</v>
      </c>
      <c r="B53" s="780" t="s">
        <v>394</v>
      </c>
      <c r="C53" s="781"/>
      <c r="D53" s="340"/>
      <c r="E53" s="256"/>
      <c r="F53" s="256"/>
      <c r="G53" s="254"/>
      <c r="H53" s="336"/>
      <c r="I53" s="256"/>
      <c r="J53" s="254"/>
      <c r="K53" s="501"/>
      <c r="L53" s="83" t="str">
        <f t="shared" si="9"/>
        <v/>
      </c>
      <c r="N53" s="83"/>
    </row>
    <row r="54" spans="1:14" ht="15" customHeight="1" x14ac:dyDescent="0.25">
      <c r="A54" s="191">
        <f t="shared" si="8"/>
        <v>43</v>
      </c>
      <c r="B54" s="784" t="s">
        <v>78</v>
      </c>
      <c r="C54" s="784"/>
      <c r="D54" s="340"/>
      <c r="E54" s="256"/>
      <c r="F54" s="256"/>
      <c r="G54" s="254"/>
      <c r="H54" s="336"/>
      <c r="I54" s="256"/>
      <c r="J54" s="254"/>
      <c r="K54" s="505" t="s">
        <v>65</v>
      </c>
      <c r="L54" s="83" t="str">
        <f t="shared" si="2"/>
        <v/>
      </c>
      <c r="N54" s="83"/>
    </row>
    <row r="55" spans="1:14" ht="15" customHeight="1" x14ac:dyDescent="0.25">
      <c r="A55" s="191">
        <f t="shared" si="8"/>
        <v>44</v>
      </c>
      <c r="B55" s="782" t="str">
        <f>"[If Overhead is reported in Line "&amp;A54&amp;", describe allocation methodology here]"</f>
        <v>[If Overhead is reported in Line 43, describe allocation methodology here]</v>
      </c>
      <c r="C55" s="783"/>
      <c r="D55" s="343"/>
      <c r="E55" s="285"/>
      <c r="F55" s="285"/>
      <c r="G55" s="349"/>
      <c r="H55" s="337"/>
      <c r="I55" s="285"/>
      <c r="J55" s="286"/>
      <c r="K55" s="438"/>
      <c r="L55" s="83" t="str">
        <f t="shared" si="2"/>
        <v/>
      </c>
    </row>
    <row r="56" spans="1:14" ht="15" customHeight="1" x14ac:dyDescent="0.25">
      <c r="A56" s="191">
        <f t="shared" si="8"/>
        <v>45</v>
      </c>
      <c r="B56" s="324" t="s">
        <v>44</v>
      </c>
      <c r="C56" s="24" t="s">
        <v>61</v>
      </c>
      <c r="D56" s="342"/>
      <c r="E56" s="256"/>
      <c r="F56" s="256"/>
      <c r="G56" s="348"/>
      <c r="H56" s="336"/>
      <c r="I56" s="256"/>
      <c r="J56" s="257"/>
      <c r="K56" s="437" t="s">
        <v>65</v>
      </c>
      <c r="L56" s="83" t="str">
        <f t="shared" si="2"/>
        <v/>
      </c>
    </row>
    <row r="57" spans="1:14" ht="15" customHeight="1" x14ac:dyDescent="0.25">
      <c r="A57" s="191">
        <f t="shared" si="8"/>
        <v>46</v>
      </c>
      <c r="B57" s="168" t="s">
        <v>43</v>
      </c>
      <c r="C57" s="24" t="s">
        <v>61</v>
      </c>
      <c r="D57" s="342"/>
      <c r="E57" s="256"/>
      <c r="F57" s="256"/>
      <c r="G57" s="348"/>
      <c r="H57" s="336"/>
      <c r="I57" s="256"/>
      <c r="J57" s="257"/>
      <c r="K57" s="437" t="s">
        <v>65</v>
      </c>
      <c r="L57" s="83" t="str">
        <f t="shared" si="2"/>
        <v/>
      </c>
    </row>
    <row r="58" spans="1:14" ht="15" customHeight="1" x14ac:dyDescent="0.25">
      <c r="A58" s="191">
        <f t="shared" si="8"/>
        <v>47</v>
      </c>
      <c r="B58" s="168" t="s">
        <v>42</v>
      </c>
      <c r="C58" s="24" t="s">
        <v>61</v>
      </c>
      <c r="D58" s="342"/>
      <c r="E58" s="256"/>
      <c r="F58" s="256"/>
      <c r="G58" s="348"/>
      <c r="H58" s="336"/>
      <c r="I58" s="256"/>
      <c r="J58" s="257"/>
      <c r="K58" s="437" t="s">
        <v>65</v>
      </c>
      <c r="L58" s="83" t="str">
        <f t="shared" si="2"/>
        <v/>
      </c>
    </row>
    <row r="59" spans="1:14" ht="15" customHeight="1" x14ac:dyDescent="0.25">
      <c r="A59" s="191">
        <f t="shared" si="8"/>
        <v>48</v>
      </c>
      <c r="B59" s="168" t="s">
        <v>41</v>
      </c>
      <c r="C59" s="24" t="s">
        <v>61</v>
      </c>
      <c r="D59" s="342"/>
      <c r="E59" s="256"/>
      <c r="F59" s="256"/>
      <c r="G59" s="348"/>
      <c r="H59" s="336"/>
      <c r="I59" s="256"/>
      <c r="J59" s="257"/>
      <c r="K59" s="437" t="s">
        <v>65</v>
      </c>
      <c r="L59" s="83" t="str">
        <f t="shared" si="2"/>
        <v/>
      </c>
    </row>
    <row r="60" spans="1:14" ht="15" customHeight="1" x14ac:dyDescent="0.25">
      <c r="A60" s="192">
        <f t="shared" si="8"/>
        <v>49</v>
      </c>
      <c r="B60" s="193" t="s">
        <v>40</v>
      </c>
      <c r="C60" s="67" t="s">
        <v>61</v>
      </c>
      <c r="D60" s="341"/>
      <c r="E60" s="164"/>
      <c r="F60" s="164"/>
      <c r="G60" s="347"/>
      <c r="H60" s="332"/>
      <c r="I60" s="164"/>
      <c r="J60" s="185"/>
      <c r="K60" s="437" t="s">
        <v>65</v>
      </c>
      <c r="L60" s="83" t="str">
        <f t="shared" si="2"/>
        <v/>
      </c>
    </row>
  </sheetData>
  <sheetProtection algorithmName="SHA-512" hashValue="3Ue/euj08CDw8IC1oMgRl1b95Xp/iNPu54enOMJEnvERQwqktq+WsIOnHCZSwPzaFgUvsnjUMocHJwOeni6xzA==" saltValue="5xkP5Krq35DkF9LVlF1mIQ==" spinCount="100000" sheet="1" objects="1" scenarios="1"/>
  <mergeCells count="52">
    <mergeCell ref="A1:J1"/>
    <mergeCell ref="B35:C35"/>
    <mergeCell ref="B30:C30"/>
    <mergeCell ref="B7:C7"/>
    <mergeCell ref="B12:C12"/>
    <mergeCell ref="B14:C14"/>
    <mergeCell ref="B15:C15"/>
    <mergeCell ref="B20:C20"/>
    <mergeCell ref="B19:C19"/>
    <mergeCell ref="B10:C10"/>
    <mergeCell ref="B11:C11"/>
    <mergeCell ref="B16:C16"/>
    <mergeCell ref="A3:J3"/>
    <mergeCell ref="H5:J5"/>
    <mergeCell ref="B34:C34"/>
    <mergeCell ref="D5:D6"/>
    <mergeCell ref="A5:A6"/>
    <mergeCell ref="E5:G5"/>
    <mergeCell ref="B46:C46"/>
    <mergeCell ref="B27:C27"/>
    <mergeCell ref="B26:C26"/>
    <mergeCell ref="B43:C43"/>
    <mergeCell ref="B5:C6"/>
    <mergeCell ref="B44:C44"/>
    <mergeCell ref="B8:C8"/>
    <mergeCell ref="B18:C18"/>
    <mergeCell ref="B36:C36"/>
    <mergeCell ref="B9:C9"/>
    <mergeCell ref="B21:C21"/>
    <mergeCell ref="B22:C22"/>
    <mergeCell ref="B23:C23"/>
    <mergeCell ref="B28:C28"/>
    <mergeCell ref="B49:C49"/>
    <mergeCell ref="B45:C45"/>
    <mergeCell ref="B40:C40"/>
    <mergeCell ref="B41:C41"/>
    <mergeCell ref="B42:C42"/>
    <mergeCell ref="B52:C52"/>
    <mergeCell ref="B53:C53"/>
    <mergeCell ref="B55:C55"/>
    <mergeCell ref="B54:C54"/>
    <mergeCell ref="B50:C50"/>
    <mergeCell ref="B51:C51"/>
    <mergeCell ref="B13:C13"/>
    <mergeCell ref="B17:C17"/>
    <mergeCell ref="B38:C38"/>
    <mergeCell ref="B47:C47"/>
    <mergeCell ref="B48:C48"/>
    <mergeCell ref="B24:C24"/>
    <mergeCell ref="B29:C29"/>
    <mergeCell ref="B39:C39"/>
    <mergeCell ref="B37:C37"/>
  </mergeCells>
  <conditionalFormatting sqref="B55">
    <cfRule type="expression" dxfId="50" priority="87">
      <formula>VALUE(D54)&gt;0</formula>
    </cfRule>
  </conditionalFormatting>
  <conditionalFormatting sqref="C31:C33">
    <cfRule type="expression" dxfId="49" priority="12">
      <formula>IF(AND(D31&gt;0,OR(C31="[type description here]",C31="")),TRUE,FALSE)</formula>
    </cfRule>
  </conditionalFormatting>
  <conditionalFormatting sqref="C56:C60">
    <cfRule type="expression" dxfId="48" priority="13">
      <formula>IF(AND(D56&gt;0,OR(C56="[type description here]",C56="")),TRUE,FALSE)</formula>
    </cfRule>
  </conditionalFormatting>
  <conditionalFormatting sqref="E30:F41">
    <cfRule type="expression" dxfId="47" priority="35">
      <formula>IF($D30&lt;&gt;"",SUM($E30:$J30)&lt;&gt;1)</formula>
    </cfRule>
  </conditionalFormatting>
  <conditionalFormatting sqref="E8:J12">
    <cfRule type="expression" dxfId="46" priority="39">
      <formula>IF($D8&lt;&gt;"",SUM($E8:$J8)&lt;&gt;1)</formula>
    </cfRule>
  </conditionalFormatting>
  <conditionalFormatting sqref="E8:J19">
    <cfRule type="expression" dxfId="45" priority="56">
      <formula>IF(AND(SUM($E8:$J8)&gt;0,SUM($E8:$J8)&lt;&gt;1),TRUE,FALSE)</formula>
    </cfRule>
  </conditionalFormatting>
  <conditionalFormatting sqref="E13:J13">
    <cfRule type="expression" dxfId="44" priority="4">
      <formula>IF($D13&lt;&gt;"",SUM($E13:$J13)&lt;&gt;1)</formula>
    </cfRule>
  </conditionalFormatting>
  <conditionalFormatting sqref="E14:J19">
    <cfRule type="expression" dxfId="43" priority="3">
      <formula>IF($D14&lt;&gt;"",SUM($E14:$J14)&lt;&gt;1)</formula>
    </cfRule>
  </conditionalFormatting>
  <conditionalFormatting sqref="E21:J23 E25:E28 H25:H28 E56:J60">
    <cfRule type="expression" dxfId="42" priority="113">
      <formula>IF($D21&lt;&gt;"",SUM($E21:$J21)&lt;&gt;1)</formula>
    </cfRule>
  </conditionalFormatting>
  <conditionalFormatting sqref="E21:J23 E30:J38 E39:I41">
    <cfRule type="expression" dxfId="41" priority="122">
      <formula>IF(AND(SUM($E21:$J21)&gt;0,SUM($E21:$J21)&lt;&gt;1),TRUE,FALSE)</formula>
    </cfRule>
  </conditionalFormatting>
  <conditionalFormatting sqref="E25:J28">
    <cfRule type="expression" dxfId="40" priority="38">
      <formula>IF(AND(SUM($E25:$J25)&gt;0,SUM($E25:$J25)&lt;&gt;1),TRUE,FALSE)</formula>
    </cfRule>
  </conditionalFormatting>
  <conditionalFormatting sqref="E43:J54">
    <cfRule type="expression" dxfId="39" priority="14">
      <formula>IF($D43&lt;&gt;"",SUM($E43:$J43)&lt;&gt;1)</formula>
    </cfRule>
  </conditionalFormatting>
  <conditionalFormatting sqref="E43:J60">
    <cfRule type="expression" dxfId="38" priority="17">
      <formula>IF(AND(SUM($E43:$J43)&gt;0,SUM($E43:$J43)&lt;&gt;1),TRUE,FALSE)</formula>
    </cfRule>
  </conditionalFormatting>
  <conditionalFormatting sqref="F25:G28 I25:J28">
    <cfRule type="expression" dxfId="37" priority="37">
      <formula>IF($D25&lt;&gt;"",SUM($E25:$J25)&lt;&gt;1)</formula>
    </cfRule>
  </conditionalFormatting>
  <conditionalFormatting sqref="F39:J41">
    <cfRule type="expression" dxfId="36" priority="5">
      <formula>IF($D39&lt;&gt;"",SUM($E39:$J39)&lt;&gt;1)</formula>
    </cfRule>
  </conditionalFormatting>
  <conditionalFormatting sqref="G30:J38">
    <cfRule type="expression" dxfId="35" priority="1">
      <formula>IF($D30&lt;&gt;"",SUM($E30:$J30)&lt;&gt;1)</formula>
    </cfRule>
  </conditionalFormatting>
  <conditionalFormatting sqref="J39:J41">
    <cfRule type="expression" dxfId="34" priority="7">
      <formula>IF(AND(SUM($E39:$J39)&gt;0,SUM($E39:$J39)&lt;&gt;1),TRUE,FALSE)</formula>
    </cfRule>
  </conditionalFormatting>
  <dataValidations xWindow="1048" yWindow="734" count="32">
    <dataValidation allowBlank="1" showInputMessage="1" showErrorMessage="1" prompt="Input any other non-staff costs that do not fit into the provided categories. Label any categories that you add and report the associated expense and complete the allocation." sqref="K56:K60" xr:uid="{00000000-0002-0000-0600-000000000000}"/>
    <dataValidation allowBlank="1" showInputMessage="1" showErrorMessage="1" prompt="Expenses include acquisition, depreciation, insurance, maintenance, gas, registration, etc." sqref="K21" xr:uid="{00000000-0002-0000-0600-000001000000}"/>
    <dataValidation allowBlank="1" showInputMessage="1" showErrorMessage="1" prompt="Report the percentage of costs allocated to the home and community-based services programs that include services delivered through Sections 18, 20, 21, and 29 and others for which revenues were reported on Line 8 of the Contact Info &amp; Revenues form." sqref="E5:G5" xr:uid="{A4AEB7FC-F551-4291-AAD9-428D6D7034BC}"/>
    <dataValidation allowBlank="1" showInputMessage="1" showErrorMessage="1" prompt="Report costs for facilities unrelated to direct services (residential and day programs). " sqref="K16" xr:uid="{B8404A5C-10E7-44B7-910C-5DA79952890C}"/>
    <dataValidation allowBlank="1" showInputMessage="1" showErrorMessage="1" prompt="Report utility and similar costs that are not included as part of rental costs already reported. Do not include costs associated with residential settings." sqref="K21" xr:uid="{BFCE862C-23CA-49CD-921B-E5078AF433BB}"/>
    <dataValidation allowBlank="1" showInputMessage="1" showErrorMessage="1" prompt="Include only costs associated with residential setting space (e.g., group homes)." sqref="K8" xr:uid="{DF2BE046-6714-4856-BE9F-FE76B67C7703}"/>
    <dataValidation allowBlank="1" showInputMessage="1" showErrorMessage="1" prompt="Report property tax, corporate income tax, and other taxes paid by your organization, but do not include payroll taxes (Social Security, Medicare) or personal income taxes." sqref="K26" xr:uid="{ED793100-7E48-4978-B0F8-6995D74075A7}"/>
    <dataValidation allowBlank="1" showInputMessage="1" showErrorMessage="1" prompt="Report your agency’s hiring expenses, which could include expenses such as background checks, placement agency fees, etc. Do not include staff costs (such as HR staff) or training-related costs in this line." sqref="K44" xr:uid="{E4F46C2D-6F52-434C-AD89-BE907E01E2C4}"/>
    <dataValidation allowBlank="1" showInputMessage="1" showErrorMessage="1" prompt="Report your agency’s training expenses, which could include costs such as training materials, course fees, etc. Do not include staff costs. " sqref="K45" xr:uid="{17B76941-7789-4B96-8EE0-CA2824C7C102}"/>
    <dataValidation allowBlank="1" showInputMessage="1" showErrorMessage="1" prompt="Report your agency’s insurance costs.  Do not include employee benefits such as health or dental insurance, workers’ compensation costs, or automobile insurance." sqref="K28" xr:uid="{A04B4755-503E-45D4-B595-AD2D1B24A3BD}"/>
    <dataValidation allowBlank="1" showInputMessage="1" showErrorMessage="1" prompt="Report your agency’s costs for memberships in business, technical, and/or professional organizations or subscriptions to business, professional, and/or technical periodicals." sqref="K50" xr:uid="{7579FAFA-AFF9-4E29-A6E5-C6A660A1DBDD}"/>
    <dataValidation allowBlank="1" showInputMessage="1" showErrorMessage="1" prompt="Report the costs of professional and consultant services (e.g., legal and accounting) related to your agency’s operation.  Do not include costs associated with contractors who provide direct care services." sqref="K51" xr:uid="{5E148481-C2AF-4A89-97DB-6182C1C8056E}"/>
    <dataValidation allowBlank="1" showInputMessage="1" showErrorMessage="1" prompt="Report any expenses incurred from an allocation of corporate overhead (for example, a 'management fee' charged by a corporate entity to subsidiaries). If an amount is reported on this line, complete the next line as well." sqref="K54" xr:uid="{E79A1437-CD62-420D-8992-B3BA55B01439}"/>
    <dataValidation allowBlank="1" showInputMessage="1" showErrorMessage="1" prompt="Report utility and similar costs that are not included as part of rental costs already reported. Include only costs associated with residential settings." sqref="K11 K26 K28 K21 K16" xr:uid="{FE710061-A5F9-42BA-AABA-CE1B9C40E0BD}"/>
    <dataValidation type="decimal" operator="greaterThanOrEqual" allowBlank="1" showInputMessage="1" showErrorMessage="1" error="Please enter a valid number." sqref="D21:J23 D25:J28 D43:J60 D8:J19 D30:J41" xr:uid="{00000000-0002-0000-0600-000002000000}">
      <formula1>0</formula1>
    </dataValidation>
    <dataValidation allowBlank="1" showInputMessage="1" showErrorMessage="1" prompt="Include only costs associated with your organization's &quot;day programs&quot; (i.e., Community Support and Work-Ordered Clubhouse). " sqref="K12" xr:uid="{CA2E5708-9800-4F23-957B-1E5ABA001888}"/>
    <dataValidation allowBlank="1" showInputMessage="1" showErrorMessage="1" prompt="Report all non-staffing costs related to recruitment, certification, and placement incurred (e.g., renting space to make a presentation to prospective Shared Living homes)." sqref="K39" xr:uid="{2064B368-7D3C-4203-90F3-364ED2107D17}"/>
    <dataValidation allowBlank="1" showInputMessage="1" showErrorMessage="1" prompt="Report your agency’s insurance costs. Do not include employee benefits such as health or dental insurance, workers’ compensation costs, or automobile insurance." sqref="K28" xr:uid="{8C3F66A4-459A-459C-AC4F-9A6480A4BBD4}"/>
    <dataValidation allowBlank="1" showInputMessage="1" showErrorMessage="1" prompt="Report costs associated with participating in community-based activities (e.g., admission fees)." sqref="K35:K36" xr:uid="{B5210684-60A7-4145-AF7F-EB1E1C0E17EF}"/>
    <dataValidation allowBlank="1" showInputMessage="1" showErrorMessage="1" prompt="Report costs for program supplies for Work Support programs." sqref="K33" xr:uid="{F2D5CD70-F341-4B72-A66B-22315AEF308A}"/>
    <dataValidation allowBlank="1" showInputMessage="1" showErrorMessage="1" prompt="Report the cost of food associated with your agency's residential programs (e.g., group homes)." sqref="K30 K33" xr:uid="{82FF68BB-6641-4F6D-8FE8-86D3FDDAE36E}"/>
    <dataValidation allowBlank="1" showInputMessage="1" showErrorMessage="1" prompt="Report non-staff-related costs associated with electronic visit verfication (e.g., EVV systems, devices for staff)." sqref="K40" xr:uid="{8ABC9AE1-E7C5-41B1-BAC1-72FE2FF5F27A}"/>
    <dataValidation allowBlank="1" showInputMessage="1" showErrorMessage="1" prompt="Do not report costs associated with electronic visit verification or Remote Supports, which are reported above. " sqref="K47" xr:uid="{3622EBC4-6883-4759-B9A3-99F25920B954}"/>
    <dataValidation allowBlank="1" showInputMessage="1" showErrorMessage="1" prompt="Report utility and similar costs that are not included as part of rental costs already reported. Do not include costs associated with residential and day programs." sqref="K19" xr:uid="{2F629E3C-FAC7-4BA7-977E-CCB38A0D0EA9}"/>
    <dataValidation allowBlank="1" showInputMessage="1" showErrorMessage="1" prompt="Report utility and similar costs that are not included as part of rental costs already reported. Include only costs associated with residential and day programs." sqref="K19" xr:uid="{8A28A80B-6270-4E1F-9056-50A763B40BB1}"/>
    <dataValidation allowBlank="1" showInputMessage="1" showErrorMessage="1" prompt="Report costs for program supplies for Home Support Quarter-Hour service." sqref="K31 K33" xr:uid="{AB7A8432-7A31-46F2-A01E-8687221B7BD1}"/>
    <dataValidation allowBlank="1" showErrorMessage="1" prompt="Enter a job category that is considered to be a Behavioral Health Professional._x000a_" sqref="B31:B39" xr:uid="{A4C07095-F5A4-4839-899F-6A767786EF2C}"/>
    <dataValidation allowBlank="1" showInputMessage="1" showErrorMessage="1" prompt="Report costs associated with participating in community-based activities (e.g., admission fees) for Agency Home Support, Home Support Per Diem, Level II, and Level III." sqref="K37" xr:uid="{C13673FA-EB98-4040-8B18-C533271E5C17}"/>
    <dataValidation allowBlank="1" showInputMessage="1" showErrorMessage="1" prompt="Report utility and similar costs that are not included as part of rental costs already reported. Include only costs associated with community support / day program settings." sqref="K15" xr:uid="{873FC1B4-8468-450C-A302-BB886305AE0B}"/>
    <dataValidation allowBlank="1" showInputMessage="1" showErrorMessage="1" prompt="Report the cost of supplies associated with your agency's Home Support Quarter-Hour program. Include the description of the supplies." sqref="K31" xr:uid="{3F09F34E-AE6A-4CA7-AF7F-3FA9B4DD84A4}"/>
    <dataValidation allowBlank="1" showInputMessage="1" showErrorMessage="1" prompt="Report costs for program supplies for Community Support and Community Membership programs." sqref="K32" xr:uid="{C776A443-DB3F-43A5-BD49-9C5D591FBC03}"/>
    <dataValidation allowBlank="1" showInputMessage="1" showErrorMessage="1" prompt="Report costs associated with participating in Home Support Quarter-Hour activities (e.g., admission fees)." sqref="K34" xr:uid="{725495B0-41FE-4EF5-8B1C-6CAC14593187}"/>
  </dataValidations>
  <printOptions horizontalCentered="1"/>
  <pageMargins left="0.25" right="0.25" top="0.75" bottom="0.75" header="0.3" footer="0.3"/>
  <pageSetup scale="90" orientation="landscape" r:id="rId1"/>
  <headerFooter>
    <oddHeader>&amp;R&amp;"Times New Roman,Regular"Page &amp;P of &amp;N&amp;C&amp;"Times New Roman,Regular"Maine Department of Health and Human Services
Sections 18, 20, 21, and 29 Services - Provider Survey</oddHeader>
    <oddFooter>&amp;R&amp;"Times New Roman,Regular" printed &amp;D&amp;L&amp;"Times New Roman,Regular"Questions? Contact Tina Harper with Health Management Associates at tharper@healthmanagement.com or (480) 680-1508.</oddFooter>
  </headerFooter>
  <rowBreaks count="1" manualBreakCount="1">
    <brk id="32" max="10" man="1"/>
  </rowBreaks>
  <ignoredErrors>
    <ignoredError sqref="B55" unlockedFormula="1"/>
  </ignoredError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E40FB73-A6DB-43C3-BF5C-2D3279583022}">
  <sheetPr codeName="Sheet17"/>
  <dimension ref="A1:I30"/>
  <sheetViews>
    <sheetView showGridLines="0" zoomScaleNormal="100" zoomScaleSheetLayoutView="100" workbookViewId="0">
      <pane ySplit="5" topLeftCell="A6" activePane="bottomLeft" state="frozen"/>
      <selection activeCell="B19" sqref="B19"/>
      <selection pane="bottomLeft" activeCell="E14" sqref="E14"/>
    </sheetView>
  </sheetViews>
  <sheetFormatPr defaultColWidth="8.85546875" defaultRowHeight="15.75" x14ac:dyDescent="0.3"/>
  <cols>
    <col min="1" max="1" width="5.7109375" style="62" customWidth="1"/>
    <col min="2" max="2" width="108.7109375" style="62" customWidth="1"/>
    <col min="3" max="4" width="10.7109375" style="62" customWidth="1"/>
    <col min="5" max="5" width="3.42578125" style="684" bestFit="1" customWidth="1"/>
    <col min="6" max="16384" width="8.85546875" style="62"/>
  </cols>
  <sheetData>
    <row r="1" spans="1:9" x14ac:dyDescent="0.25">
      <c r="A1" s="698" t="str">
        <f>IF(ISBLANK('Contact Info'!C7),"",'Contact Info'!C7)</f>
        <v/>
      </c>
      <c r="B1" s="698"/>
      <c r="C1" s="698"/>
      <c r="D1" s="698"/>
      <c r="E1" s="665"/>
      <c r="F1" s="55"/>
    </row>
    <row r="2" spans="1:9" ht="6" customHeight="1" x14ac:dyDescent="0.25">
      <c r="A2" s="55"/>
      <c r="B2" s="12"/>
      <c r="C2" s="12"/>
      <c r="D2" s="12"/>
      <c r="E2" s="665"/>
      <c r="F2" s="55"/>
    </row>
    <row r="3" spans="1:9" x14ac:dyDescent="0.25">
      <c r="A3" s="770" t="s">
        <v>292</v>
      </c>
      <c r="B3" s="770"/>
      <c r="C3" s="770"/>
      <c r="D3" s="770"/>
      <c r="E3" s="666"/>
    </row>
    <row r="4" spans="1:9" ht="6" customHeight="1" x14ac:dyDescent="0.25">
      <c r="A4" s="805"/>
      <c r="B4" s="805"/>
      <c r="C4" s="805"/>
      <c r="D4" s="805"/>
      <c r="E4" s="667"/>
    </row>
    <row r="5" spans="1:9" ht="15" customHeight="1" x14ac:dyDescent="0.25">
      <c r="A5" s="220" t="s">
        <v>0</v>
      </c>
      <c r="B5" s="432" t="s">
        <v>1</v>
      </c>
      <c r="C5" s="222" t="s">
        <v>2</v>
      </c>
      <c r="D5" s="236" t="s">
        <v>15</v>
      </c>
      <c r="E5" s="93"/>
    </row>
    <row r="6" spans="1:9" ht="15" customHeight="1" x14ac:dyDescent="0.25">
      <c r="A6" s="224"/>
      <c r="B6" s="433" t="s">
        <v>201</v>
      </c>
      <c r="C6" s="94"/>
      <c r="D6" s="200"/>
      <c r="E6" s="95"/>
    </row>
    <row r="7" spans="1:9" ht="15" customHeight="1" x14ac:dyDescent="0.25">
      <c r="A7" s="210">
        <v>1</v>
      </c>
      <c r="B7" s="96" t="s">
        <v>217</v>
      </c>
      <c r="C7" s="46">
        <v>70</v>
      </c>
      <c r="D7" s="238"/>
      <c r="E7" s="97"/>
    </row>
    <row r="8" spans="1:9" ht="15" customHeight="1" x14ac:dyDescent="0.3">
      <c r="A8" s="201">
        <f>A7+1</f>
        <v>2</v>
      </c>
      <c r="B8" s="98" t="s">
        <v>214</v>
      </c>
      <c r="C8" s="114">
        <v>35</v>
      </c>
      <c r="D8" s="233"/>
      <c r="E8" s="368" t="s">
        <v>65</v>
      </c>
      <c r="G8" s="99"/>
    </row>
    <row r="9" spans="1:9" ht="15" customHeight="1" x14ac:dyDescent="0.25">
      <c r="A9" s="203"/>
      <c r="B9" s="45" t="s">
        <v>202</v>
      </c>
      <c r="C9" s="100"/>
      <c r="D9" s="234"/>
      <c r="E9" s="95"/>
      <c r="F9" s="117"/>
      <c r="G9" s="101"/>
    </row>
    <row r="10" spans="1:9" ht="15" customHeight="1" x14ac:dyDescent="0.25">
      <c r="A10" s="210">
        <f>A8+1</f>
        <v>3</v>
      </c>
      <c r="B10" s="96" t="s">
        <v>203</v>
      </c>
      <c r="C10" s="272">
        <v>12</v>
      </c>
      <c r="D10" s="235"/>
      <c r="E10" s="377" t="s">
        <v>65</v>
      </c>
      <c r="G10" s="102"/>
    </row>
    <row r="11" spans="1:9" ht="15" customHeight="1" x14ac:dyDescent="0.25">
      <c r="A11" s="210">
        <f>A10+1</f>
        <v>4</v>
      </c>
      <c r="B11" s="96" t="s">
        <v>204</v>
      </c>
      <c r="C11" s="272">
        <v>6</v>
      </c>
      <c r="D11" s="235"/>
      <c r="E11" s="377" t="s">
        <v>65</v>
      </c>
      <c r="G11" s="103"/>
    </row>
    <row r="12" spans="1:9" ht="15" customHeight="1" x14ac:dyDescent="0.25">
      <c r="A12" s="210">
        <f>A11+1</f>
        <v>5</v>
      </c>
      <c r="B12" s="96" t="s">
        <v>215</v>
      </c>
      <c r="C12" s="434">
        <v>1.5</v>
      </c>
      <c r="D12" s="435"/>
      <c r="E12" s="105"/>
      <c r="G12" s="103"/>
    </row>
    <row r="13" spans="1:9" ht="15" customHeight="1" x14ac:dyDescent="0.25">
      <c r="A13" s="216">
        <f>A12+1</f>
        <v>6</v>
      </c>
      <c r="B13" s="106" t="s">
        <v>227</v>
      </c>
      <c r="C13" s="115" t="s">
        <v>8</v>
      </c>
      <c r="D13" s="229"/>
      <c r="E13" s="377" t="s">
        <v>65</v>
      </c>
      <c r="G13" s="107"/>
    </row>
    <row r="14" spans="1:9" ht="15" customHeight="1" x14ac:dyDescent="0.25">
      <c r="A14" s="203"/>
      <c r="B14" s="104" t="s">
        <v>395</v>
      </c>
      <c r="C14" s="100"/>
      <c r="D14" s="228"/>
      <c r="E14" s="377" t="s">
        <v>65</v>
      </c>
      <c r="G14" s="109"/>
      <c r="I14" s="110"/>
    </row>
    <row r="15" spans="1:9" ht="15" customHeight="1" x14ac:dyDescent="0.25">
      <c r="A15" s="216">
        <f>A13+1</f>
        <v>7</v>
      </c>
      <c r="B15" s="106" t="s">
        <v>4</v>
      </c>
      <c r="C15" s="115">
        <v>40</v>
      </c>
      <c r="D15" s="229"/>
      <c r="E15" s="111"/>
      <c r="G15" s="109"/>
    </row>
    <row r="16" spans="1:9" ht="15" customHeight="1" x14ac:dyDescent="0.25">
      <c r="A16" s="210">
        <f t="shared" ref="A16:A28" si="0">A15+1</f>
        <v>8</v>
      </c>
      <c r="B16" s="108" t="s">
        <v>216</v>
      </c>
      <c r="C16" s="47">
        <v>24</v>
      </c>
      <c r="D16" s="229"/>
      <c r="E16" s="111"/>
    </row>
    <row r="17" spans="1:6" ht="15" customHeight="1" x14ac:dyDescent="0.25">
      <c r="A17" s="210">
        <f t="shared" si="0"/>
        <v>9</v>
      </c>
      <c r="B17" s="108" t="s">
        <v>98</v>
      </c>
      <c r="C17" s="47">
        <v>0.5</v>
      </c>
      <c r="D17" s="229"/>
      <c r="E17" s="111"/>
    </row>
    <row r="18" spans="1:6" ht="15" customHeight="1" x14ac:dyDescent="0.25">
      <c r="A18" s="210">
        <f t="shared" si="0"/>
        <v>10</v>
      </c>
      <c r="B18" s="108" t="s">
        <v>205</v>
      </c>
      <c r="C18" s="47">
        <v>6</v>
      </c>
      <c r="D18" s="229"/>
      <c r="E18" s="111"/>
    </row>
    <row r="19" spans="1:6" ht="15" customHeight="1" x14ac:dyDescent="0.25">
      <c r="A19" s="210">
        <f t="shared" si="0"/>
        <v>11</v>
      </c>
      <c r="B19" s="108" t="s">
        <v>206</v>
      </c>
      <c r="C19" s="47">
        <v>1.5</v>
      </c>
      <c r="D19" s="229"/>
      <c r="E19" s="111"/>
    </row>
    <row r="20" spans="1:6" ht="15" customHeight="1" x14ac:dyDescent="0.25">
      <c r="A20" s="210">
        <f t="shared" si="0"/>
        <v>12</v>
      </c>
      <c r="B20" s="108" t="s">
        <v>207</v>
      </c>
      <c r="C20" s="47">
        <v>1</v>
      </c>
      <c r="D20" s="229"/>
      <c r="E20" s="660" t="s">
        <v>65</v>
      </c>
    </row>
    <row r="21" spans="1:6" x14ac:dyDescent="0.25">
      <c r="A21" s="210">
        <f t="shared" si="0"/>
        <v>13</v>
      </c>
      <c r="B21" s="108" t="s">
        <v>11</v>
      </c>
      <c r="C21" s="47">
        <v>3</v>
      </c>
      <c r="D21" s="229"/>
      <c r="E21" s="111"/>
    </row>
    <row r="22" spans="1:6" x14ac:dyDescent="0.25">
      <c r="A22" s="210">
        <f t="shared" si="0"/>
        <v>14</v>
      </c>
      <c r="B22" s="108" t="s">
        <v>66</v>
      </c>
      <c r="C22" s="47">
        <v>3</v>
      </c>
      <c r="D22" s="229"/>
      <c r="E22" s="664" t="s">
        <v>65</v>
      </c>
    </row>
    <row r="23" spans="1:6" x14ac:dyDescent="0.25">
      <c r="A23" s="210">
        <f t="shared" si="0"/>
        <v>15</v>
      </c>
      <c r="B23" s="112" t="s">
        <v>6</v>
      </c>
      <c r="C23" s="47">
        <v>1</v>
      </c>
      <c r="D23" s="229"/>
      <c r="E23" s="664" t="s">
        <v>65</v>
      </c>
    </row>
    <row r="24" spans="1:6" x14ac:dyDescent="0.25">
      <c r="A24" s="210">
        <f t="shared" si="0"/>
        <v>16</v>
      </c>
      <c r="B24" s="65" t="s">
        <v>64</v>
      </c>
      <c r="C24" s="47">
        <v>0</v>
      </c>
      <c r="D24" s="229"/>
      <c r="E24" s="379" t="s">
        <v>65</v>
      </c>
      <c r="F24" s="117" t="str">
        <f>IF(AND(OR(D24&gt;0),OR(B24="Other activities [type description here]",B24="")),"Error: No description for reported time","")</f>
        <v/>
      </c>
    </row>
    <row r="25" spans="1:6" x14ac:dyDescent="0.25">
      <c r="A25" s="210">
        <f t="shared" si="0"/>
        <v>17</v>
      </c>
      <c r="B25" s="65" t="s">
        <v>64</v>
      </c>
      <c r="C25" s="47">
        <v>0</v>
      </c>
      <c r="D25" s="229"/>
      <c r="E25" s="111"/>
      <c r="F25" s="117" t="str">
        <f>IF(AND(OR(D25&gt;0),OR(B25="Other activities [type description here]",B25="")),"Error: No description for reported time","")</f>
        <v/>
      </c>
    </row>
    <row r="26" spans="1:6" x14ac:dyDescent="0.25">
      <c r="A26" s="210">
        <f t="shared" si="0"/>
        <v>18</v>
      </c>
      <c r="B26" s="65" t="s">
        <v>64</v>
      </c>
      <c r="C26" s="47">
        <v>0</v>
      </c>
      <c r="D26" s="229"/>
      <c r="E26" s="111"/>
      <c r="F26" s="117" t="str">
        <f>IF(AND(OR(D26&gt;0),OR(B26="Other activities [type description here]",B26="")),"Error: No description for reported time","")</f>
        <v/>
      </c>
    </row>
    <row r="27" spans="1:6" x14ac:dyDescent="0.25">
      <c r="A27" s="210">
        <f t="shared" si="0"/>
        <v>19</v>
      </c>
      <c r="B27" s="113" t="str">
        <f>CONCATENATE("Has all time been allocated? (Total hours from Line ",A15," should equal sum of Lines ",A16," - ",A26,")")</f>
        <v>Has all time been allocated? (Total hours from Line 7 should equal sum of Lines 8 - 18)</v>
      </c>
      <c r="C27" s="47" t="str">
        <f>IF(C15=SUM(C16:C26),"Yes","No")</f>
        <v>Yes</v>
      </c>
      <c r="D27" s="230" t="str">
        <f>IF(ROUND(D15,2)=ROUND(SUM(D16:D26),2),"Yes","No")</f>
        <v>Yes</v>
      </c>
      <c r="E27" s="379" t="s">
        <v>65</v>
      </c>
    </row>
    <row r="28" spans="1:6" x14ac:dyDescent="0.25">
      <c r="A28" s="213">
        <f t="shared" si="0"/>
        <v>20</v>
      </c>
      <c r="B28" s="160" t="s">
        <v>208</v>
      </c>
      <c r="C28" s="161">
        <v>150</v>
      </c>
      <c r="D28" s="436"/>
      <c r="E28" s="365" t="s">
        <v>65</v>
      </c>
      <c r="F28" s="110"/>
    </row>
    <row r="29" spans="1:6" x14ac:dyDescent="0.25">
      <c r="A29" s="12"/>
      <c r="B29" s="11"/>
      <c r="C29" s="12"/>
      <c r="D29" s="12"/>
      <c r="E29" s="669"/>
    </row>
    <row r="30" spans="1:6" x14ac:dyDescent="0.25">
      <c r="A30" s="12"/>
      <c r="B30" s="11"/>
      <c r="C30" s="12"/>
      <c r="D30" s="12"/>
      <c r="E30" s="669"/>
    </row>
  </sheetData>
  <sheetProtection algorithmName="SHA-512" hashValue="A8ebt3CNk3PMiGZmObUWwPHd3YuW/HtWA+ugiB230p0fguQZWevNwOJy7Y13Hc3XXU4+GSZBSUPYEihS26Zp9A==" saltValue="G5UFzo52+Zr2fV3yGrJvyg==" spinCount="100000" sheet="1" objects="1" scenarios="1"/>
  <dataConsolidate/>
  <mergeCells count="3">
    <mergeCell ref="A1:D1"/>
    <mergeCell ref="A3:D3"/>
    <mergeCell ref="A4:D4"/>
  </mergeCells>
  <conditionalFormatting sqref="B24:B26">
    <cfRule type="expression" dxfId="33" priority="3" stopIfTrue="1">
      <formula>IF(AND(OR(D24&gt;0),B24="Other activities [type description here]"),TRUE,FALSE)</formula>
    </cfRule>
  </conditionalFormatting>
  <conditionalFormatting sqref="D27">
    <cfRule type="expression" dxfId="32" priority="2">
      <formula>D27="NO"</formula>
    </cfRule>
  </conditionalFormatting>
  <dataValidations count="18">
    <dataValidation allowBlank="1" showInputMessage="1" showErrorMessage="1" prompt="'Dedicated office space' means offices or other space that is not also used for other purposes." sqref="E13" xr:uid="{7B246120-95EA-440C-8E3E-8523100D6D02}"/>
    <dataValidation allowBlank="1" showInputMessage="1" showErrorMessage="1" prompt="Record the typical number of face-to-face contacts that an individual receives from their care coordinator in a typical year. This total will be a subset of the total contacts reported on Line 7 and so cannot exceed the number reported on that Line." sqref="E11" xr:uid="{7DE956D3-6519-4D92-B4ED-D8AFF058FDB2}"/>
    <dataValidation allowBlank="1" showInputMessage="1" showErrorMessage="1" prompt="Include both the use of agency-owned or -leased vehicles as well as of care coordinators’ personal vehicles." sqref="E28" xr:uid="{E9FBC736-71FC-4713-A49A-C27713A95C42}"/>
    <dataValidation allowBlank="1" showInputMessage="1" showErrorMessage="1" prompt="Record the typical number of contacts – whether telephonic, electronic, or face-to-face – that an individual receives from their care coordinator in a typical year." sqref="E10" xr:uid="{DC55C635-DBC6-4183-8354-3014EC0B371D}"/>
    <dataValidation allowBlank="1" showInputMessage="1" showErrorMessage="1" prompt="If your agency employs part-time service coordinators, calculate a full-time equivalent caseload. For example, if a service coordinator works 20 hours per week and has a caseload of 25, their expected full-time caseload would be 50." sqref="E30:E34" xr:uid="{F67EAF7F-048A-4117-AEDF-41476BD637CC}"/>
    <dataValidation type="list" operator="greaterThanOrEqual" allowBlank="1" showInputMessage="1" showErrorMessage="1" error="Please enter a valid number." sqref="D13" xr:uid="{787BE0B1-614A-4795-8C16-CA430E2FD37F}">
      <formula1>"Yes,No"</formula1>
    </dataValidation>
    <dataValidation type="decimal" allowBlank="1" showInputMessage="1" showErrorMessage="1" error="Please enter a valid number that does not exceed the value in line 7." sqref="D11" xr:uid="{96155F29-0FAE-45C4-9DC3-7843A027E7A9}">
      <formula1>0</formula1>
      <formula2>D10</formula2>
    </dataValidation>
    <dataValidation allowBlank="1" showInputMessage="1" error="Please enter a valid number that does not exceed the value in line 7." sqref="D12" xr:uid="{96E12D1A-EF89-48A1-A1AB-1B3B537B27ED}"/>
    <dataValidation allowBlank="1" showErrorMessage="1" prompt="Enter a job category that is considered to be a Behavioral Health Professional._x000a_" sqref="B10:B28 G14:G15 B7:B8" xr:uid="{27A34CC8-C987-4D73-BF36-F66A8028A154}"/>
    <dataValidation allowBlank="1" showInputMessage="1" showErrorMessage="1" prompt="If “No” appears on this Line, review and revise the appropriate hours." sqref="E27" xr:uid="{0D04F5C8-4341-4ADB-9D82-8BA741B17F1D}"/>
    <dataValidation type="decimal" operator="greaterThanOrEqual" allowBlank="1" showInputMessage="1" showErrorMessage="1" error="Please enter a valid number." sqref="D10 D28 D7:D8 D15:D26" xr:uid="{54DB619B-7F11-49FC-82DA-3F31BBED543A}">
      <formula1>0</formula1>
    </dataValidation>
    <dataValidation allowBlank="1" showInputMessage="1" showErrorMessage="1" prompt="See page 6 of the instructions." sqref="E14" xr:uid="{12C69AFC-685D-4277-9A24-C3BBCEA0E322}"/>
    <dataValidation allowBlank="1" showInputMessage="1" showErrorMessage="1" prompt="If your agency employs part-time care coordinators, calculate a full-time equivalent caseload. For example, if a care coordinator works 20 hours per week and has a caseload of 25, their expected full-time caseload would be 50." sqref="E8" xr:uid="{2B0A3094-B0AC-4488-BCBD-C4B7B1B0DE0C}"/>
    <dataValidation allowBlank="1" showErrorMessage="1" sqref="E12" xr:uid="{BFFE6DD2-BE43-4ADE-8A6F-E9CB222DC010}"/>
    <dataValidation allowBlank="1" showInputMessage="1" showErrorMessage="1" prompt="Examples include staff meetings, filing employer-required paperwork (not related to service delivery), and receiving counseling from  supervisor.  Do not include time spent on training programs." sqref="E23" xr:uid="{1337DB2B-79EF-426D-A906-4F60C552102B}"/>
    <dataValidation allowBlank="1" showInputMessage="1" showErrorMessage="1" prompt="Input the number of hours per week that a direct care worker spends on recordkeeping activities, other than documentation that occurs during the course of service provision. Examples could include case notes and incident reports." sqref="E22" xr:uid="{E8481638-08BE-434C-80D0-CFAF0DD20958}"/>
    <dataValidation allowBlank="1" showInputMessage="1" showErrorMessage="1" prompt="Do not report time that is redirected to another activity accounted for on another Line; e.g., if a one-hour appointment is cancelled but the DSP is able to spend 45 minutes catching up on recordkeeping, only 15 minutes would be reported on this Line." sqref="E20" xr:uid="{2E1F57B6-109C-491A-B65B-C1C4EAFC6951}"/>
    <dataValidation allowBlank="1" showInputMessage="1" showErrorMessage="1" prompt="If there are activities that are part of a direct care worker’s typical week, but not listed on the survey, type a description and indicate the number of hours per week that a direct care worker typically spends on that activity." sqref="E24" xr:uid="{32DD250E-5A24-4EA8-A28E-CE6D4683D012}"/>
  </dataValidations>
  <printOptions horizontalCentered="1"/>
  <pageMargins left="0.25" right="0.25" top="0.75" bottom="0.75" header="0.3" footer="0.3"/>
  <pageSetup scale="90" orientation="landscape" r:id="rId1"/>
  <headerFooter>
    <oddHeader>&amp;R&amp;"Times New Roman,Regular"Page &amp;P of &amp;N&amp;C&amp;"Times New Roman,Regular"Maine Department of Health and Human Services
Sections 18, 20, 21, and 29 Services - Provider Survey</oddHeader>
    <oddFooter>&amp;R&amp;"Times New Roman,Regular" printed &amp;D&amp;L&amp;"Times New Roman,Regular"Questions? Contact Tina Harper with Health Management Associates at tharper@healthmanagement.com or (480) 680-1508.</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7"/>
  <dimension ref="A1:N27"/>
  <sheetViews>
    <sheetView zoomScaleNormal="100" zoomScaleSheetLayoutView="100" workbookViewId="0">
      <pane ySplit="5" topLeftCell="A6" activePane="bottomLeft" state="frozen"/>
      <selection activeCell="B19" sqref="B19"/>
      <selection pane="bottomLeft" activeCell="D7" sqref="D7"/>
    </sheetView>
  </sheetViews>
  <sheetFormatPr defaultColWidth="8.85546875" defaultRowHeight="15.75" x14ac:dyDescent="0.3"/>
  <cols>
    <col min="1" max="1" width="5.7109375" style="62" customWidth="1"/>
    <col min="2" max="2" width="108.7109375" style="62" customWidth="1"/>
    <col min="3" max="4" width="10.7109375" style="62" customWidth="1"/>
    <col min="5" max="5" width="3.42578125" style="99" bestFit="1" customWidth="1"/>
    <col min="6" max="16384" width="8.85546875" style="62"/>
  </cols>
  <sheetData>
    <row r="1" spans="1:14" x14ac:dyDescent="0.25">
      <c r="A1" s="698" t="str">
        <f>IF(ISBLANK('Contact Info'!C7),"",'Contact Info'!C7)</f>
        <v/>
      </c>
      <c r="B1" s="698"/>
      <c r="C1" s="698"/>
      <c r="D1" s="698"/>
      <c r="E1" s="665"/>
      <c r="F1" s="55"/>
    </row>
    <row r="2" spans="1:14" ht="6" customHeight="1" x14ac:dyDescent="0.25">
      <c r="A2" s="55"/>
      <c r="B2" s="12"/>
      <c r="C2" s="12"/>
      <c r="D2" s="12"/>
      <c r="E2" s="665"/>
      <c r="F2" s="55"/>
    </row>
    <row r="3" spans="1:14" x14ac:dyDescent="0.25">
      <c r="A3" s="770" t="s">
        <v>110</v>
      </c>
      <c r="B3" s="770"/>
      <c r="C3" s="770"/>
      <c r="D3" s="770"/>
      <c r="E3" s="666"/>
      <c r="F3" s="55"/>
    </row>
    <row r="4" spans="1:14" ht="6" customHeight="1" x14ac:dyDescent="0.25">
      <c r="A4" s="806"/>
      <c r="B4" s="806"/>
      <c r="C4" s="806"/>
      <c r="D4" s="279"/>
      <c r="E4" s="667"/>
      <c r="F4" s="11"/>
    </row>
    <row r="5" spans="1:14" ht="15" customHeight="1" x14ac:dyDescent="0.25">
      <c r="A5" s="220" t="s">
        <v>0</v>
      </c>
      <c r="B5" s="221" t="s">
        <v>1</v>
      </c>
      <c r="C5" s="222" t="s">
        <v>2</v>
      </c>
      <c r="D5" s="236" t="s">
        <v>15</v>
      </c>
      <c r="E5" s="93"/>
      <c r="F5" s="118"/>
    </row>
    <row r="6" spans="1:14" ht="15" customHeight="1" x14ac:dyDescent="0.25">
      <c r="A6" s="224"/>
      <c r="B6" s="119" t="s">
        <v>12</v>
      </c>
      <c r="C6" s="94"/>
      <c r="D6" s="234"/>
      <c r="E6" s="95"/>
      <c r="F6" s="118"/>
      <c r="G6" s="120"/>
    </row>
    <row r="7" spans="1:14" ht="15" customHeight="1" x14ac:dyDescent="0.25">
      <c r="A7" s="210">
        <v>1</v>
      </c>
      <c r="B7" s="96" t="s">
        <v>111</v>
      </c>
      <c r="C7" s="46">
        <v>80</v>
      </c>
      <c r="D7" s="225"/>
      <c r="E7" s="97"/>
      <c r="F7" s="118"/>
      <c r="G7" s="120"/>
    </row>
    <row r="8" spans="1:14" ht="15" customHeight="1" x14ac:dyDescent="0.25">
      <c r="A8" s="210">
        <f>A7+1</f>
        <v>2</v>
      </c>
      <c r="B8" s="96" t="s">
        <v>372</v>
      </c>
      <c r="C8" s="46">
        <v>20</v>
      </c>
      <c r="D8" s="225"/>
      <c r="E8" s="97"/>
      <c r="F8" s="118"/>
      <c r="G8" s="109"/>
    </row>
    <row r="9" spans="1:14" ht="15" customHeight="1" x14ac:dyDescent="0.25">
      <c r="A9" s="210">
        <f>A8+1</f>
        <v>3</v>
      </c>
      <c r="B9" s="113" t="s">
        <v>123</v>
      </c>
      <c r="C9" s="46">
        <v>10</v>
      </c>
      <c r="D9" s="225"/>
      <c r="E9" s="97"/>
      <c r="F9" s="118"/>
      <c r="G9" s="121"/>
    </row>
    <row r="10" spans="1:14" ht="15" customHeight="1" x14ac:dyDescent="0.25">
      <c r="A10" s="210">
        <f>A9+1</f>
        <v>4</v>
      </c>
      <c r="B10" s="96" t="s">
        <v>122</v>
      </c>
      <c r="C10" s="47">
        <v>3.25</v>
      </c>
      <c r="D10" s="226"/>
      <c r="E10" s="111"/>
      <c r="F10" s="118"/>
      <c r="G10" s="109"/>
    </row>
    <row r="11" spans="1:14" ht="15" customHeight="1" x14ac:dyDescent="0.25">
      <c r="A11" s="210">
        <f>A10+1</f>
        <v>5</v>
      </c>
      <c r="B11" s="96" t="s">
        <v>385</v>
      </c>
      <c r="C11" s="124">
        <v>0.05</v>
      </c>
      <c r="D11" s="227"/>
      <c r="E11" s="122"/>
      <c r="F11" s="118"/>
      <c r="K11" s="275"/>
      <c r="L11" s="275"/>
      <c r="M11" s="275"/>
      <c r="N11" s="275"/>
    </row>
    <row r="12" spans="1:14" ht="15" customHeight="1" x14ac:dyDescent="0.25">
      <c r="A12" s="203"/>
      <c r="B12" s="104" t="s">
        <v>90</v>
      </c>
      <c r="C12" s="100"/>
      <c r="D12" s="228"/>
      <c r="E12" s="377" t="s">
        <v>65</v>
      </c>
      <c r="F12" s="11"/>
      <c r="G12" s="109"/>
    </row>
    <row r="13" spans="1:14" ht="15" customHeight="1" x14ac:dyDescent="0.25">
      <c r="A13" s="216">
        <f>A11+1</f>
        <v>6</v>
      </c>
      <c r="B13" s="106" t="s">
        <v>4</v>
      </c>
      <c r="C13" s="115">
        <v>40</v>
      </c>
      <c r="D13" s="229"/>
      <c r="E13" s="111"/>
      <c r="F13" s="11"/>
      <c r="G13" s="109"/>
    </row>
    <row r="14" spans="1:14" ht="15" customHeight="1" x14ac:dyDescent="0.25">
      <c r="A14" s="210">
        <f t="shared" ref="A14:A25" si="0">A13+1</f>
        <v>7</v>
      </c>
      <c r="B14" s="108" t="s">
        <v>112</v>
      </c>
      <c r="C14" s="47">
        <f>IF(AND(C9&gt;0,C10&gt;0),C9*C10,"")</f>
        <v>32.5</v>
      </c>
      <c r="D14" s="230" t="str">
        <f>IF(AND(D9&gt;0,D10&gt;0),D9*D10,"")</f>
        <v/>
      </c>
      <c r="E14" s="660" t="s">
        <v>65</v>
      </c>
      <c r="F14" s="11"/>
    </row>
    <row r="15" spans="1:14" ht="15" customHeight="1" x14ac:dyDescent="0.25">
      <c r="A15" s="210">
        <f t="shared" si="0"/>
        <v>8</v>
      </c>
      <c r="B15" s="108" t="s">
        <v>5</v>
      </c>
      <c r="C15" s="47">
        <v>2</v>
      </c>
      <c r="D15" s="229"/>
      <c r="E15" s="664" t="s">
        <v>65</v>
      </c>
      <c r="F15" s="11"/>
    </row>
    <row r="16" spans="1:14" ht="15" customHeight="1" x14ac:dyDescent="0.25">
      <c r="A16" s="210">
        <f t="shared" si="0"/>
        <v>9</v>
      </c>
      <c r="B16" s="108" t="s">
        <v>98</v>
      </c>
      <c r="C16" s="47">
        <v>1</v>
      </c>
      <c r="D16" s="229"/>
      <c r="E16" s="111"/>
      <c r="F16" s="11"/>
      <c r="G16" s="110"/>
    </row>
    <row r="17" spans="1:7" ht="15" customHeight="1" x14ac:dyDescent="0.25">
      <c r="A17" s="210">
        <f t="shared" si="0"/>
        <v>10</v>
      </c>
      <c r="B17" s="108" t="s">
        <v>11</v>
      </c>
      <c r="C17" s="47">
        <v>3</v>
      </c>
      <c r="D17" s="229"/>
      <c r="E17" s="111"/>
      <c r="F17" s="11"/>
    </row>
    <row r="18" spans="1:7" ht="15" customHeight="1" x14ac:dyDescent="0.25">
      <c r="A18" s="210">
        <f t="shared" si="0"/>
        <v>11</v>
      </c>
      <c r="B18" s="108" t="s">
        <v>66</v>
      </c>
      <c r="C18" s="47">
        <v>1</v>
      </c>
      <c r="D18" s="229"/>
      <c r="E18" s="664" t="s">
        <v>65</v>
      </c>
      <c r="F18" s="11"/>
    </row>
    <row r="19" spans="1:7" ht="15" customHeight="1" x14ac:dyDescent="0.25">
      <c r="A19" s="210">
        <f t="shared" si="0"/>
        <v>12</v>
      </c>
      <c r="B19" s="112" t="s">
        <v>6</v>
      </c>
      <c r="C19" s="47">
        <v>0.5</v>
      </c>
      <c r="D19" s="229"/>
      <c r="E19" s="664" t="s">
        <v>65</v>
      </c>
      <c r="F19" s="11"/>
    </row>
    <row r="20" spans="1:7" ht="15" customHeight="1" x14ac:dyDescent="0.25">
      <c r="A20" s="210">
        <f t="shared" si="0"/>
        <v>13</v>
      </c>
      <c r="B20" s="65" t="s">
        <v>64</v>
      </c>
      <c r="C20" s="47">
        <v>0</v>
      </c>
      <c r="D20" s="229"/>
      <c r="E20" s="379" t="s">
        <v>65</v>
      </c>
      <c r="F20" s="117" t="str">
        <f>IF(AND(OR(D20&gt;0),OR(B20="Other activities [type description here]",B20="")),"Error: No description for reported time","")</f>
        <v/>
      </c>
    </row>
    <row r="21" spans="1:7" ht="15" customHeight="1" x14ac:dyDescent="0.25">
      <c r="A21" s="210">
        <f t="shared" si="0"/>
        <v>14</v>
      </c>
      <c r="B21" s="65" t="s">
        <v>64</v>
      </c>
      <c r="C21" s="47">
        <v>0</v>
      </c>
      <c r="D21" s="229"/>
      <c r="E21" s="111"/>
      <c r="F21" s="117" t="str">
        <f t="shared" ref="F21:F22" si="1">IF(AND(OR(D21&gt;0),OR(B21="Other activities [type description here]",B21="")),"Error: No description for reported time","")</f>
        <v/>
      </c>
    </row>
    <row r="22" spans="1:7" ht="15" customHeight="1" x14ac:dyDescent="0.25">
      <c r="A22" s="210">
        <f t="shared" si="0"/>
        <v>15</v>
      </c>
      <c r="B22" s="65" t="s">
        <v>64</v>
      </c>
      <c r="C22" s="47">
        <v>0</v>
      </c>
      <c r="D22" s="229"/>
      <c r="E22" s="111"/>
      <c r="F22" s="117" t="str">
        <f t="shared" si="1"/>
        <v/>
      </c>
    </row>
    <row r="23" spans="1:7" ht="15" customHeight="1" x14ac:dyDescent="0.25">
      <c r="A23" s="210">
        <f t="shared" si="0"/>
        <v>16</v>
      </c>
      <c r="B23" s="123" t="str">
        <f>CONCATENATE("Has all time been allocated? (Total hours from Line ",A13," should equal sum of Lines ",A14," - ",A22,")")</f>
        <v>Has all time been allocated? (Total hours from Line 6 should equal sum of Lines 7 - 15)</v>
      </c>
      <c r="C23" s="47" t="str">
        <f>IF(C13=SUM(C14:C22),"Yes","No")</f>
        <v>Yes</v>
      </c>
      <c r="D23" s="230" t="str">
        <f>IF(D13=SUM(D14:D22),"Yes","No")</f>
        <v>Yes</v>
      </c>
      <c r="E23" s="379" t="s">
        <v>65</v>
      </c>
      <c r="F23" s="11"/>
    </row>
    <row r="24" spans="1:7" ht="15" customHeight="1" x14ac:dyDescent="0.25">
      <c r="A24" s="210">
        <f t="shared" si="0"/>
        <v>17</v>
      </c>
      <c r="B24" s="113" t="s">
        <v>113</v>
      </c>
      <c r="C24" s="114">
        <v>80</v>
      </c>
      <c r="D24" s="231"/>
      <c r="E24" s="383" t="s">
        <v>65</v>
      </c>
      <c r="F24" s="11"/>
    </row>
    <row r="25" spans="1:7" ht="15" customHeight="1" x14ac:dyDescent="0.25">
      <c r="A25" s="213">
        <f t="shared" si="0"/>
        <v>18</v>
      </c>
      <c r="B25" s="165" t="s">
        <v>70</v>
      </c>
      <c r="C25" s="166">
        <v>25</v>
      </c>
      <c r="D25" s="232"/>
      <c r="E25" s="383" t="s">
        <v>65</v>
      </c>
      <c r="F25" s="11"/>
      <c r="G25" s="110"/>
    </row>
    <row r="26" spans="1:7" x14ac:dyDescent="0.25">
      <c r="A26" s="12"/>
      <c r="B26" s="11"/>
      <c r="C26" s="12"/>
      <c r="D26" s="12"/>
      <c r="E26" s="669"/>
      <c r="F26" s="11"/>
    </row>
    <row r="27" spans="1:7" x14ac:dyDescent="0.25">
      <c r="A27" s="12"/>
      <c r="B27" s="11"/>
      <c r="C27" s="12"/>
      <c r="D27" s="12"/>
      <c r="E27" s="665"/>
      <c r="F27" s="11"/>
    </row>
  </sheetData>
  <sheetProtection algorithmName="SHA-512" hashValue="Ik1tw5JSxGWmIdW/GexbL6RDoxyGSayAcJYAHcmahnSePswpDcrWM6KoMMNKDACV3VHFX1gyMoqDVGb8PCj5TA==" saltValue="rY0dYFHDN8VbMyQERPfEsA==" spinCount="100000" sheet="1" objects="1" scenarios="1"/>
  <dataConsolidate/>
  <mergeCells count="3">
    <mergeCell ref="A4:C4"/>
    <mergeCell ref="A3:D3"/>
    <mergeCell ref="A1:D1"/>
  </mergeCells>
  <conditionalFormatting sqref="B20:B22">
    <cfRule type="expression" dxfId="31" priority="64" stopIfTrue="1">
      <formula>IF(AND(OR(#REF!&gt;0,D20&gt;0),B20="Other activities [type description here]"),TRUE,FALSE)</formula>
    </cfRule>
  </conditionalFormatting>
  <conditionalFormatting sqref="D23">
    <cfRule type="expression" dxfId="30" priority="2">
      <formula>D23="No"</formula>
    </cfRule>
  </conditionalFormatting>
  <conditionalFormatting sqref="E23">
    <cfRule type="expression" dxfId="29" priority="1">
      <formula>E23="NO"</formula>
    </cfRule>
  </conditionalFormatting>
  <dataValidations count="13">
    <dataValidation allowBlank="1" showErrorMessage="1" prompt="Enter a job category that is considered to be a Behavioral Health Professional._x000a_" sqref="B7:B25 G6:G10 G12:G13" xr:uid="{00000000-0002-0000-0800-000000000000}"/>
    <dataValidation allowBlank="1" showInputMessage="1" showErrorMessage="1" prompt="If “No” appears on this Line, review and revise the appropriate hours." sqref="E23" xr:uid="{00000000-0002-0000-0800-000001000000}"/>
    <dataValidation allowBlank="1" showInputMessage="1" showErrorMessage="1" prompt="Include both the use of agency-owned or -leased vehicles as well as of direct care workers' personal vehicles. Include mileage for any “on the clock” travel that occurs during direct care workers' paid time." sqref="E24" xr:uid="{00000000-0002-0000-0800-000002000000}"/>
    <dataValidation allowBlank="1" showInputMessage="1" showErrorMessage="1" prompt="Include both the use of agency-owned or -leased vehicles as well as of direct care workers’ personal vehicles." sqref="E25" xr:uid="{00000000-0002-0000-0800-000003000000}"/>
    <dataValidation type="decimal" operator="greaterThanOrEqual" allowBlank="1" showInputMessage="1" showErrorMessage="1" error="Please enter a valid number." sqref="D20:D22 D7:D11" xr:uid="{00000000-0002-0000-0800-000004000000}">
      <formula1>0</formula1>
    </dataValidation>
    <dataValidation type="decimal" operator="greaterThanOrEqual" allowBlank="1" showInputMessage="1" showErrorMessage="1" sqref="D24:D25" xr:uid="{00000000-0002-0000-0800-000005000000}">
      <formula1>0</formula1>
    </dataValidation>
    <dataValidation type="decimal" allowBlank="1" showInputMessage="1" showErrorMessage="1" error="Please enter a valid number. Typical hours in a week for a single DSP." sqref="D13:D19" xr:uid="{00000000-0002-0000-0800-000006000000}">
      <formula1>0</formula1>
      <formula2>168</formula2>
    </dataValidation>
    <dataValidation allowBlank="1" showInputMessage="1" showErrorMessage="1" prompt="See page 6 of the instructions." sqref="E12" xr:uid="{05DE1CDC-4A8A-42C1-9818-9B7CDE7EDE86}"/>
    <dataValidation allowBlank="1" showInputMessage="1" showErrorMessage="1" prompt="Examples include staff meetings, filing employer-required paperwork (not related to service delivery), and receiving counseling from  supervisor.  Do not include time spent on training programs." sqref="E19" xr:uid="{5AB1DBBE-CAFC-4B2D-970D-E889EE2F7829}"/>
    <dataValidation allowBlank="1" showInputMessage="1" showErrorMessage="1" prompt="Input the number of hours per week that a direct care worker is providing other direct care services." sqref="E15" xr:uid="{9B0359A4-1BAB-4205-9771-A6B63B1D7204}"/>
    <dataValidation allowBlank="1" showInputMessage="1" showErrorMessage="1" prompt="Input the number of hours per week that a direct care worker spends on recordkeeping activities, other than documentation that occurs during the course of service provision. Examples could include case notes and incident reports." sqref="E18" xr:uid="{0F540D2A-A870-414A-81F9-F5D1F57B6871}"/>
    <dataValidation allowBlank="1" showInputMessage="1" showErrorMessage="1" prompt="This line is automatically calculated by multiplying Line 3 by Line 4." sqref="E14" xr:uid="{37707B75-2EA9-40A9-A677-7AAC9DFC4288}"/>
    <dataValidation allowBlank="1" showInputMessage="1" showErrorMessage="1" prompt="If there are activities that are part of a direct care worker’s typical week, but not listed on the survey, type a description and indicate the number of hours per week that a direct care worker typically spends on that activity." sqref="E20" xr:uid="{2D24E0D7-D133-4582-9F4D-3AF63A7AA68D}"/>
  </dataValidations>
  <printOptions horizontalCentered="1"/>
  <pageMargins left="0.25" right="0.25" top="0.75" bottom="0.75" header="0.3" footer="0.3"/>
  <pageSetup scale="90" orientation="landscape" r:id="rId1"/>
  <headerFooter>
    <oddHeader>&amp;R&amp;"Times New Roman,Regular"Page &amp;P of &amp;N&amp;C&amp;"Times New Roman,Regular"Maine Department of Health and Human Services
Sections 18, 20, 21, and 29 Services - Provider Survey</oddHeader>
    <oddFooter>&amp;R&amp;"Times New Roman,Regular" printed &amp;D&amp;L&amp;"Times New Roman,Regular"Questions? Contact Tina Harper with Health Management Associates at tharper@healthmanagement.com or (480) 680-1508.</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F9106CF-03DE-4A20-AC5D-C00EE5A7F5C1}">
  <sheetPr codeName="Sheet5"/>
  <dimension ref="A1:N27"/>
  <sheetViews>
    <sheetView zoomScaleNormal="100" zoomScaleSheetLayoutView="100" workbookViewId="0">
      <pane ySplit="5" topLeftCell="A6" activePane="bottomLeft" state="frozen"/>
      <selection activeCell="B19" sqref="B19"/>
      <selection pane="bottomLeft" activeCell="D8" sqref="D8"/>
    </sheetView>
  </sheetViews>
  <sheetFormatPr defaultColWidth="8.85546875" defaultRowHeight="15.75" x14ac:dyDescent="0.3"/>
  <cols>
    <col min="1" max="1" width="5.7109375" style="62" customWidth="1"/>
    <col min="2" max="2" width="108.7109375" style="62" customWidth="1"/>
    <col min="3" max="4" width="10.7109375" style="62" customWidth="1"/>
    <col min="5" max="5" width="3.42578125" style="99" bestFit="1" customWidth="1"/>
    <col min="6" max="16384" width="8.85546875" style="62"/>
  </cols>
  <sheetData>
    <row r="1" spans="1:14" x14ac:dyDescent="0.25">
      <c r="A1" s="698" t="str">
        <f>IF(ISBLANK('Contact Info'!C7),"",'Contact Info'!C7)</f>
        <v/>
      </c>
      <c r="B1" s="698"/>
      <c r="C1" s="698"/>
      <c r="D1" s="698"/>
      <c r="E1" s="665"/>
      <c r="F1" s="55"/>
    </row>
    <row r="2" spans="1:14" ht="6" customHeight="1" x14ac:dyDescent="0.25">
      <c r="A2" s="55"/>
      <c r="B2" s="12"/>
      <c r="C2" s="12"/>
      <c r="D2" s="12"/>
      <c r="E2" s="665"/>
      <c r="F2" s="55"/>
    </row>
    <row r="3" spans="1:14" x14ac:dyDescent="0.25">
      <c r="A3" s="770" t="s">
        <v>291</v>
      </c>
      <c r="B3" s="770"/>
      <c r="C3" s="770"/>
      <c r="D3" s="770"/>
      <c r="E3" s="666"/>
      <c r="F3" s="55"/>
    </row>
    <row r="4" spans="1:14" ht="6" customHeight="1" x14ac:dyDescent="0.25">
      <c r="A4" s="806"/>
      <c r="B4" s="806"/>
      <c r="C4" s="806"/>
      <c r="D4" s="279"/>
      <c r="E4" s="667"/>
      <c r="F4" s="11"/>
    </row>
    <row r="5" spans="1:14" ht="15" customHeight="1" x14ac:dyDescent="0.25">
      <c r="A5" s="220" t="s">
        <v>0</v>
      </c>
      <c r="B5" s="221" t="s">
        <v>1</v>
      </c>
      <c r="C5" s="222" t="s">
        <v>2</v>
      </c>
      <c r="D5" s="236" t="s">
        <v>15</v>
      </c>
      <c r="E5" s="93"/>
      <c r="F5" s="118"/>
    </row>
    <row r="6" spans="1:14" ht="15" customHeight="1" x14ac:dyDescent="0.25">
      <c r="A6" s="224"/>
      <c r="B6" s="119" t="s">
        <v>12</v>
      </c>
      <c r="C6" s="94"/>
      <c r="D6" s="234"/>
      <c r="E6" s="95"/>
      <c r="F6" s="118"/>
      <c r="G6" s="120"/>
    </row>
    <row r="7" spans="1:14" ht="15" customHeight="1" x14ac:dyDescent="0.25">
      <c r="A7" s="210">
        <v>1</v>
      </c>
      <c r="B7" s="96" t="s">
        <v>132</v>
      </c>
      <c r="C7" s="46">
        <v>80</v>
      </c>
      <c r="D7" s="225"/>
      <c r="E7" s="97"/>
      <c r="F7" s="118"/>
      <c r="G7" s="120"/>
    </row>
    <row r="8" spans="1:14" ht="15" customHeight="1" x14ac:dyDescent="0.25">
      <c r="A8" s="210">
        <f>A7+1</f>
        <v>2</v>
      </c>
      <c r="B8" s="96" t="s">
        <v>386</v>
      </c>
      <c r="C8" s="46">
        <v>20</v>
      </c>
      <c r="D8" s="225"/>
      <c r="E8" s="97"/>
      <c r="F8" s="118"/>
      <c r="G8" s="109"/>
    </row>
    <row r="9" spans="1:14" ht="15" customHeight="1" x14ac:dyDescent="0.25">
      <c r="A9" s="210">
        <f>A8+1</f>
        <v>3</v>
      </c>
      <c r="B9" s="113" t="s">
        <v>387</v>
      </c>
      <c r="C9" s="46">
        <v>10</v>
      </c>
      <c r="D9" s="225"/>
      <c r="E9" s="97"/>
      <c r="F9" s="118"/>
      <c r="G9" s="121"/>
    </row>
    <row r="10" spans="1:14" ht="15" customHeight="1" x14ac:dyDescent="0.25">
      <c r="A10" s="210">
        <f>A9+1</f>
        <v>4</v>
      </c>
      <c r="B10" s="96" t="s">
        <v>124</v>
      </c>
      <c r="C10" s="47">
        <v>3.25</v>
      </c>
      <c r="D10" s="226"/>
      <c r="E10" s="111"/>
      <c r="F10" s="118"/>
      <c r="G10" s="109"/>
    </row>
    <row r="11" spans="1:14" ht="15" customHeight="1" x14ac:dyDescent="0.25">
      <c r="A11" s="210">
        <f>A10+1</f>
        <v>5</v>
      </c>
      <c r="B11" s="96" t="s">
        <v>293</v>
      </c>
      <c r="C11" s="124">
        <v>0.05</v>
      </c>
      <c r="D11" s="227"/>
      <c r="E11" s="122"/>
      <c r="F11" s="118"/>
      <c r="K11" s="275"/>
      <c r="L11" s="275"/>
      <c r="M11" s="275"/>
      <c r="N11" s="275"/>
    </row>
    <row r="12" spans="1:14" ht="15" customHeight="1" x14ac:dyDescent="0.25">
      <c r="A12" s="203"/>
      <c r="B12" s="104" t="s">
        <v>90</v>
      </c>
      <c r="C12" s="100"/>
      <c r="D12" s="228"/>
      <c r="E12" s="377" t="s">
        <v>65</v>
      </c>
      <c r="F12" s="11"/>
      <c r="G12" s="109"/>
    </row>
    <row r="13" spans="1:14" ht="15" customHeight="1" x14ac:dyDescent="0.25">
      <c r="A13" s="216">
        <f>A11+1</f>
        <v>6</v>
      </c>
      <c r="B13" s="106" t="s">
        <v>4</v>
      </c>
      <c r="C13" s="115">
        <v>40</v>
      </c>
      <c r="D13" s="229"/>
      <c r="E13" s="111"/>
      <c r="F13" s="11"/>
      <c r="G13" s="109"/>
    </row>
    <row r="14" spans="1:14" ht="15" customHeight="1" x14ac:dyDescent="0.25">
      <c r="A14" s="210">
        <f t="shared" ref="A14:A25" si="0">A13+1</f>
        <v>7</v>
      </c>
      <c r="B14" s="108" t="s">
        <v>119</v>
      </c>
      <c r="C14" s="47">
        <f>IF(AND(C9&gt;0,C10&gt;0),C9*C10,"")</f>
        <v>32.5</v>
      </c>
      <c r="D14" s="230" t="str">
        <f>IF(AND(D9&gt;0,D10&gt;0),D9*D10,"")</f>
        <v/>
      </c>
      <c r="E14" s="660" t="s">
        <v>65</v>
      </c>
      <c r="F14" s="11"/>
    </row>
    <row r="15" spans="1:14" ht="15" customHeight="1" x14ac:dyDescent="0.25">
      <c r="A15" s="210">
        <f t="shared" si="0"/>
        <v>8</v>
      </c>
      <c r="B15" s="108" t="s">
        <v>5</v>
      </c>
      <c r="C15" s="47">
        <v>2</v>
      </c>
      <c r="D15" s="229"/>
      <c r="E15" s="664" t="s">
        <v>65</v>
      </c>
      <c r="F15" s="11"/>
    </row>
    <row r="16" spans="1:14" ht="15" customHeight="1" x14ac:dyDescent="0.25">
      <c r="A16" s="210">
        <f t="shared" si="0"/>
        <v>9</v>
      </c>
      <c r="B16" s="108" t="s">
        <v>98</v>
      </c>
      <c r="C16" s="47">
        <v>1</v>
      </c>
      <c r="D16" s="229"/>
      <c r="E16" s="111"/>
      <c r="F16" s="11"/>
      <c r="G16" s="110"/>
    </row>
    <row r="17" spans="1:7" ht="15" customHeight="1" x14ac:dyDescent="0.25">
      <c r="A17" s="210">
        <f t="shared" si="0"/>
        <v>10</v>
      </c>
      <c r="B17" s="108" t="s">
        <v>11</v>
      </c>
      <c r="C17" s="47">
        <v>3</v>
      </c>
      <c r="D17" s="229"/>
      <c r="E17" s="111"/>
      <c r="F17" s="11"/>
    </row>
    <row r="18" spans="1:7" ht="15" customHeight="1" x14ac:dyDescent="0.25">
      <c r="A18" s="210">
        <f t="shared" si="0"/>
        <v>11</v>
      </c>
      <c r="B18" s="108" t="s">
        <v>66</v>
      </c>
      <c r="C18" s="47">
        <v>1</v>
      </c>
      <c r="D18" s="229"/>
      <c r="E18" s="664" t="s">
        <v>65</v>
      </c>
      <c r="F18" s="11"/>
    </row>
    <row r="19" spans="1:7" ht="15" customHeight="1" x14ac:dyDescent="0.25">
      <c r="A19" s="210">
        <f t="shared" si="0"/>
        <v>12</v>
      </c>
      <c r="B19" s="112" t="s">
        <v>6</v>
      </c>
      <c r="C19" s="47">
        <v>0.5</v>
      </c>
      <c r="D19" s="229"/>
      <c r="E19" s="664" t="s">
        <v>65</v>
      </c>
      <c r="F19" s="11"/>
    </row>
    <row r="20" spans="1:7" ht="15" customHeight="1" x14ac:dyDescent="0.25">
      <c r="A20" s="210">
        <f t="shared" si="0"/>
        <v>13</v>
      </c>
      <c r="B20" s="65" t="s">
        <v>64</v>
      </c>
      <c r="C20" s="47">
        <v>0</v>
      </c>
      <c r="D20" s="229"/>
      <c r="E20" s="379" t="s">
        <v>65</v>
      </c>
      <c r="F20" s="117" t="str">
        <f>IF(AND(OR(D20&gt;0),OR(B20="Other activities [type description here]",B20="")),"Error: No description for reported time","")</f>
        <v/>
      </c>
    </row>
    <row r="21" spans="1:7" ht="15" customHeight="1" x14ac:dyDescent="0.25">
      <c r="A21" s="210">
        <f t="shared" si="0"/>
        <v>14</v>
      </c>
      <c r="B21" s="65" t="s">
        <v>64</v>
      </c>
      <c r="C21" s="47">
        <v>0</v>
      </c>
      <c r="D21" s="229"/>
      <c r="E21" s="111"/>
      <c r="F21" s="117" t="str">
        <f t="shared" ref="F21:F22" si="1">IF(AND(OR(D21&gt;0),OR(B21="Other activities [type description here]",B21="")),"Error: No description for reported time","")</f>
        <v/>
      </c>
    </row>
    <row r="22" spans="1:7" ht="15" customHeight="1" x14ac:dyDescent="0.25">
      <c r="A22" s="210">
        <f t="shared" si="0"/>
        <v>15</v>
      </c>
      <c r="B22" s="65" t="s">
        <v>64</v>
      </c>
      <c r="C22" s="47">
        <v>0</v>
      </c>
      <c r="D22" s="229"/>
      <c r="E22" s="111"/>
      <c r="F22" s="117" t="str">
        <f t="shared" si="1"/>
        <v/>
      </c>
    </row>
    <row r="23" spans="1:7" ht="15" customHeight="1" x14ac:dyDescent="0.25">
      <c r="A23" s="210">
        <f t="shared" si="0"/>
        <v>16</v>
      </c>
      <c r="B23" s="123" t="str">
        <f>CONCATENATE("Has all time been allocated? (Total hours from Line ",A13," should equal sum of Lines ",A14," - ",A22,")")</f>
        <v>Has all time been allocated? (Total hours from Line 6 should equal sum of Lines 7 - 15)</v>
      </c>
      <c r="C23" s="47" t="str">
        <f>IF(C13=SUM(C14:C22),"Yes","No")</f>
        <v>Yes</v>
      </c>
      <c r="D23" s="230" t="str">
        <f>IF(D13=SUM(D14:D22),"Yes","No")</f>
        <v>Yes</v>
      </c>
      <c r="E23" s="379" t="s">
        <v>65</v>
      </c>
      <c r="F23" s="11"/>
    </row>
    <row r="24" spans="1:7" ht="15" customHeight="1" x14ac:dyDescent="0.25">
      <c r="A24" s="210">
        <f t="shared" si="0"/>
        <v>17</v>
      </c>
      <c r="B24" s="113" t="s">
        <v>113</v>
      </c>
      <c r="C24" s="114">
        <v>80</v>
      </c>
      <c r="D24" s="231"/>
      <c r="E24" s="383" t="s">
        <v>65</v>
      </c>
      <c r="F24" s="11"/>
    </row>
    <row r="25" spans="1:7" ht="15" customHeight="1" x14ac:dyDescent="0.25">
      <c r="A25" s="213">
        <f t="shared" si="0"/>
        <v>18</v>
      </c>
      <c r="B25" s="165" t="s">
        <v>70</v>
      </c>
      <c r="C25" s="166">
        <v>25</v>
      </c>
      <c r="D25" s="232"/>
      <c r="E25" s="383" t="s">
        <v>65</v>
      </c>
      <c r="F25" s="11"/>
      <c r="G25" s="110"/>
    </row>
    <row r="26" spans="1:7" x14ac:dyDescent="0.25">
      <c r="A26" s="12"/>
      <c r="B26" s="11"/>
      <c r="C26" s="12"/>
      <c r="D26" s="12"/>
      <c r="E26" s="669"/>
      <c r="F26" s="11"/>
    </row>
    <row r="27" spans="1:7" x14ac:dyDescent="0.25">
      <c r="A27" s="12"/>
      <c r="B27" s="11"/>
      <c r="C27" s="12"/>
      <c r="D27" s="12"/>
      <c r="E27" s="665"/>
      <c r="F27" s="11"/>
    </row>
  </sheetData>
  <sheetProtection algorithmName="SHA-512" hashValue="gsI7JK2RYqTousH5sc9jlyq1xWSfwoO+D3SsbobAllIyZ5jLssh2JDE0Y9aRnJzIukiPCSA/yFw5YVIrHb5Tsw==" saltValue="chVwqTNZDvVLPseC3Mw7mA==" spinCount="100000" sheet="1" objects="1" scenarios="1"/>
  <dataConsolidate/>
  <mergeCells count="3">
    <mergeCell ref="A1:D1"/>
    <mergeCell ref="A3:D3"/>
    <mergeCell ref="A4:C4"/>
  </mergeCells>
  <conditionalFormatting sqref="B20:B22">
    <cfRule type="expression" dxfId="28" priority="3" stopIfTrue="1">
      <formula>IF(AND(OR(D20&gt;0),B20="Other activities [type description here]"),TRUE,FALSE)</formula>
    </cfRule>
  </conditionalFormatting>
  <conditionalFormatting sqref="D23">
    <cfRule type="expression" dxfId="27" priority="2">
      <formula>D23="No"</formula>
    </cfRule>
  </conditionalFormatting>
  <dataValidations count="13">
    <dataValidation type="decimal" allowBlank="1" showInputMessage="1" showErrorMessage="1" error="Please enter a valid number. Typical hours in a week for a single DSP." sqref="D13:D19" xr:uid="{AD9A7B22-D198-46A4-AF1F-F3969BB98DFC}">
      <formula1>0</formula1>
      <formula2>168</formula2>
    </dataValidation>
    <dataValidation type="decimal" operator="greaterThanOrEqual" allowBlank="1" showInputMessage="1" showErrorMessage="1" sqref="D24:D25" xr:uid="{3F62764B-F86C-48BD-9D41-E5AFFE531719}">
      <formula1>0</formula1>
    </dataValidation>
    <dataValidation type="decimal" operator="greaterThanOrEqual" allowBlank="1" showInputMessage="1" showErrorMessage="1" error="Please enter a valid number." sqref="D7:D11 D20:D22" xr:uid="{FA3CFEE0-9A92-403C-A478-1A0DDBBF1B1F}">
      <formula1>0</formula1>
    </dataValidation>
    <dataValidation allowBlank="1" showInputMessage="1" showErrorMessage="1" prompt="Include both the use of agency-owned or -leased vehicles as well as of direct care workers’ personal vehicles." sqref="E25" xr:uid="{A84724A3-B6F3-407C-B40E-F8B338AC7EBE}"/>
    <dataValidation allowBlank="1" showInputMessage="1" showErrorMessage="1" prompt="Include both the use of agency-owned or -leased vehicles as well as of direct care workers' personal vehicles. Include mileage for any “on the clock” travel that occurs during direct care workers' paid time." sqref="E24" xr:uid="{CE0FCB5F-2EDF-4B15-B149-556261627301}"/>
    <dataValidation allowBlank="1" showInputMessage="1" showErrorMessage="1" prompt="If “No” appears on this Line, review and revise the appropriate hours." sqref="E23" xr:uid="{E37CAF81-E7D0-46A7-B5C4-FFF4EACDFB99}"/>
    <dataValidation allowBlank="1" showErrorMessage="1" prompt="Enter a job category that is considered to be a Behavioral Health Professional._x000a_" sqref="G12:G13 G6:G10 B7:B25" xr:uid="{9CF00CEA-A7B3-422C-85D4-4399B44D8FBE}"/>
    <dataValidation allowBlank="1" showInputMessage="1" showErrorMessage="1" prompt="See page 6 of the instructions." sqref="E12" xr:uid="{3C2BB67F-0F92-4E47-ACDC-A07F3986D0C9}"/>
    <dataValidation allowBlank="1" showInputMessage="1" showErrorMessage="1" prompt="Examples include staff meetings, filing employer-required paperwork (not related to service delivery), and receiving counseling from  supervisor.  Do not include time spent on training programs." sqref="E19" xr:uid="{2251DEC4-76DA-4AB4-9CD5-321EB06B62D8}"/>
    <dataValidation allowBlank="1" showInputMessage="1" showErrorMessage="1" prompt="Input the number of hours per week that a direct care worker is providing other direct care services." sqref="E15" xr:uid="{F95BBFF2-88C7-4811-AC62-7CEFD0896C1A}"/>
    <dataValidation allowBlank="1" showInputMessage="1" showErrorMessage="1" prompt="Input the number of hours per week that a direct care worker spends on recordkeeping activities, other than documentation that occurs during the course of service provision. Examples could include case notes and incident reports." sqref="E18" xr:uid="{2A857F2B-43C6-4EF3-BA32-F5932DDC9A0C}"/>
    <dataValidation allowBlank="1" showInputMessage="1" showErrorMessage="1" prompt="This line is automatically calculated by multiplying Line 3 by Line 4." sqref="E14" xr:uid="{7CE2E7AF-7469-41A5-BEFC-DF8614026481}"/>
    <dataValidation allowBlank="1" showInputMessage="1" showErrorMessage="1" prompt="If there are activities that are part of a direct care worker’s typical week, but not listed on the survey, type a description and indicate the number of hours per week that a direct care worker typically spends on that activity." sqref="E20" xr:uid="{5B962E1B-2AA5-4375-90B0-EEC6DA5BD76D}"/>
  </dataValidations>
  <printOptions horizontalCentered="1"/>
  <pageMargins left="0.25" right="0.25" top="0.75" bottom="0.75" header="0.3" footer="0.3"/>
  <pageSetup scale="90" orientation="landscape" r:id="rId1"/>
  <headerFooter>
    <oddHeader>&amp;R&amp;"Times New Roman,Regular"Page &amp;P of &amp;N&amp;C&amp;"Times New Roman,Regular"Maine Department of Health and Human Services
Sections 18, 20, 21, and 29 Services - Provider Survey</oddHeader>
    <oddFooter>&amp;R&amp;"Times New Roman,Regular" printed &amp;D&amp;L&amp;"Times New Roman,Regular"Questions? Contact Tina Harper with Health Management Associates at tharper@healthmanagement.com or (480) 680-1508.</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9D0F545-0A26-4DA6-B60F-3701AE0682A6}">
  <sheetPr codeName="Sheet42"/>
  <dimension ref="A1:G21"/>
  <sheetViews>
    <sheetView zoomScaleNormal="100" zoomScaleSheetLayoutView="100" workbookViewId="0">
      <selection activeCell="E9" sqref="E9"/>
    </sheetView>
  </sheetViews>
  <sheetFormatPr defaultColWidth="8.85546875" defaultRowHeight="15.75" x14ac:dyDescent="0.3"/>
  <cols>
    <col min="1" max="1" width="5.7109375" style="62" customWidth="1"/>
    <col min="2" max="2" width="108.7109375" style="62" customWidth="1"/>
    <col min="3" max="4" width="10.7109375" style="62" customWidth="1"/>
    <col min="5" max="5" width="3.42578125" style="683" customWidth="1"/>
    <col min="6" max="16384" width="8.85546875" style="62"/>
  </cols>
  <sheetData>
    <row r="1" spans="1:7" x14ac:dyDescent="0.25">
      <c r="A1" s="698" t="str">
        <f>IF(ISBLANK('Contact Info'!C7),"",'Contact Info'!C7)</f>
        <v/>
      </c>
      <c r="B1" s="698"/>
      <c r="C1" s="698"/>
      <c r="D1" s="698"/>
      <c r="E1" s="669"/>
    </row>
    <row r="2" spans="1:7" ht="6" customHeight="1" x14ac:dyDescent="0.25">
      <c r="A2" s="55"/>
      <c r="B2" s="12"/>
      <c r="C2" s="12"/>
      <c r="D2" s="55"/>
      <c r="E2" s="680"/>
    </row>
    <row r="3" spans="1:7" x14ac:dyDescent="0.25">
      <c r="A3" s="770" t="s">
        <v>377</v>
      </c>
      <c r="B3" s="770"/>
      <c r="C3" s="770"/>
      <c r="D3" s="770"/>
      <c r="E3" s="681"/>
    </row>
    <row r="4" spans="1:7" ht="6" customHeight="1" x14ac:dyDescent="0.25">
      <c r="A4" s="278"/>
      <c r="B4" s="278"/>
      <c r="C4" s="278"/>
      <c r="D4" s="278"/>
      <c r="E4" s="682"/>
    </row>
    <row r="5" spans="1:7" ht="15" customHeight="1" x14ac:dyDescent="0.25">
      <c r="A5" s="220" t="s">
        <v>0</v>
      </c>
      <c r="B5" s="221" t="s">
        <v>1</v>
      </c>
      <c r="C5" s="222" t="s">
        <v>2</v>
      </c>
      <c r="D5" s="236" t="s">
        <v>15</v>
      </c>
      <c r="E5" s="125"/>
    </row>
    <row r="6" spans="1:7" ht="15" customHeight="1" x14ac:dyDescent="0.25">
      <c r="A6" s="224"/>
      <c r="B6" s="119" t="s">
        <v>3</v>
      </c>
      <c r="C6" s="94"/>
      <c r="D6" s="237"/>
      <c r="E6" s="95"/>
    </row>
    <row r="7" spans="1:7" ht="15" customHeight="1" x14ac:dyDescent="0.25">
      <c r="A7" s="210">
        <v>1</v>
      </c>
      <c r="B7" s="96" t="s">
        <v>404</v>
      </c>
      <c r="C7" s="46">
        <v>5</v>
      </c>
      <c r="D7" s="238"/>
      <c r="E7" s="97"/>
    </row>
    <row r="8" spans="1:7" ht="15" customHeight="1" x14ac:dyDescent="0.25">
      <c r="A8" s="201">
        <f>A7+1</f>
        <v>2</v>
      </c>
      <c r="B8" s="96" t="s">
        <v>378</v>
      </c>
      <c r="C8" s="54">
        <v>22</v>
      </c>
      <c r="D8" s="233"/>
      <c r="E8" s="97"/>
    </row>
    <row r="9" spans="1:7" ht="15" customHeight="1" x14ac:dyDescent="0.25">
      <c r="A9" s="201">
        <f>A8+1</f>
        <v>3</v>
      </c>
      <c r="B9" s="160" t="s">
        <v>177</v>
      </c>
      <c r="C9" s="54">
        <v>3</v>
      </c>
      <c r="D9" s="233"/>
      <c r="E9" s="368" t="s">
        <v>65</v>
      </c>
    </row>
    <row r="10" spans="1:7" ht="15" customHeight="1" x14ac:dyDescent="0.25">
      <c r="A10" s="203"/>
      <c r="B10" s="104" t="s">
        <v>90</v>
      </c>
      <c r="C10" s="100"/>
      <c r="D10" s="234"/>
      <c r="E10" s="377" t="s">
        <v>65</v>
      </c>
    </row>
    <row r="11" spans="1:7" ht="15" customHeight="1" x14ac:dyDescent="0.25">
      <c r="A11" s="210">
        <f>A9+1</f>
        <v>4</v>
      </c>
      <c r="B11" s="106" t="s">
        <v>4</v>
      </c>
      <c r="C11" s="115">
        <v>40</v>
      </c>
      <c r="D11" s="229"/>
      <c r="E11" s="111"/>
    </row>
    <row r="12" spans="1:7" ht="15" customHeight="1" x14ac:dyDescent="0.25">
      <c r="A12" s="210">
        <f t="shared" ref="A12:A21" si="0">A11+1</f>
        <v>5</v>
      </c>
      <c r="B12" s="108" t="s">
        <v>379</v>
      </c>
      <c r="C12" s="47">
        <v>38</v>
      </c>
      <c r="D12" s="229"/>
      <c r="E12" s="111"/>
    </row>
    <row r="13" spans="1:7" ht="15" customHeight="1" x14ac:dyDescent="0.25">
      <c r="A13" s="210">
        <f t="shared" si="0"/>
        <v>6</v>
      </c>
      <c r="B13" s="112" t="s">
        <v>5</v>
      </c>
      <c r="C13" s="47">
        <v>0</v>
      </c>
      <c r="D13" s="229"/>
      <c r="E13" s="664" t="s">
        <v>65</v>
      </c>
    </row>
    <row r="14" spans="1:7" ht="15" customHeight="1" x14ac:dyDescent="0.25">
      <c r="A14" s="210">
        <f t="shared" si="0"/>
        <v>7</v>
      </c>
      <c r="B14" s="108" t="s">
        <v>98</v>
      </c>
      <c r="C14" s="47">
        <v>1</v>
      </c>
      <c r="D14" s="229"/>
      <c r="E14" s="111"/>
      <c r="G14" s="110"/>
    </row>
    <row r="15" spans="1:7" ht="15" customHeight="1" x14ac:dyDescent="0.25">
      <c r="A15" s="210">
        <f t="shared" si="0"/>
        <v>8</v>
      </c>
      <c r="B15" s="112" t="s">
        <v>6</v>
      </c>
      <c r="C15" s="47">
        <v>1</v>
      </c>
      <c r="D15" s="229"/>
      <c r="E15" s="664" t="s">
        <v>65</v>
      </c>
      <c r="G15" s="110"/>
    </row>
    <row r="16" spans="1:7" ht="15" customHeight="1" x14ac:dyDescent="0.25">
      <c r="A16" s="210">
        <f t="shared" si="0"/>
        <v>9</v>
      </c>
      <c r="B16" s="65" t="s">
        <v>64</v>
      </c>
      <c r="C16" s="47">
        <v>0</v>
      </c>
      <c r="D16" s="229"/>
      <c r="E16" s="379" t="s">
        <v>65</v>
      </c>
      <c r="F16" s="117" t="str">
        <f>IF(AND(OR(D16&gt;0),OR(B16="Other activities [type description here]",B16="")),"Error: No description for reported time","")</f>
        <v/>
      </c>
      <c r="G16" s="110"/>
    </row>
    <row r="17" spans="1:7" ht="15" customHeight="1" x14ac:dyDescent="0.25">
      <c r="A17" s="210">
        <f t="shared" si="0"/>
        <v>10</v>
      </c>
      <c r="B17" s="65" t="s">
        <v>64</v>
      </c>
      <c r="C17" s="47">
        <v>0</v>
      </c>
      <c r="D17" s="229"/>
      <c r="E17" s="111"/>
      <c r="F17" s="117" t="str">
        <f t="shared" ref="F17:F18" si="1">IF(AND(OR(D17&gt;0),OR(B17="Other activities [type description here]",B17="")),"Error: No description for reported time","")</f>
        <v/>
      </c>
    </row>
    <row r="18" spans="1:7" ht="15" customHeight="1" x14ac:dyDescent="0.25">
      <c r="A18" s="210">
        <f t="shared" si="0"/>
        <v>11</v>
      </c>
      <c r="B18" s="65" t="s">
        <v>64</v>
      </c>
      <c r="C18" s="47">
        <v>0</v>
      </c>
      <c r="D18" s="229"/>
      <c r="E18" s="111"/>
      <c r="F18" s="117" t="str">
        <f t="shared" si="1"/>
        <v/>
      </c>
      <c r="G18" s="110"/>
    </row>
    <row r="19" spans="1:7" ht="15" customHeight="1" x14ac:dyDescent="0.25">
      <c r="A19" s="210">
        <f t="shared" si="0"/>
        <v>12</v>
      </c>
      <c r="B19" s="123" t="str">
        <f>CONCATENATE("Has all time been allocated? (Total hours from Line ",A11," should equal sum of Lines ",A12," - ",A18,")")</f>
        <v>Has all time been allocated? (Total hours from Line 4 should equal sum of Lines 5 - 11)</v>
      </c>
      <c r="C19" s="47" t="str">
        <f>IF(C11=SUM(C12:C18),"Yes","No")</f>
        <v>Yes</v>
      </c>
      <c r="D19" s="230" t="str">
        <f>IF(ROUND(D11,2)=ROUND(SUM(D12:D18),2),"Yes","No")</f>
        <v>Yes</v>
      </c>
      <c r="E19" s="379" t="s">
        <v>65</v>
      </c>
    </row>
    <row r="20" spans="1:7" ht="15" customHeight="1" x14ac:dyDescent="0.25">
      <c r="A20" s="210">
        <f t="shared" si="0"/>
        <v>13</v>
      </c>
      <c r="B20" s="162" t="s">
        <v>7</v>
      </c>
      <c r="C20" s="47" t="s">
        <v>8</v>
      </c>
      <c r="D20" s="229"/>
      <c r="E20" s="111"/>
    </row>
    <row r="21" spans="1:7" ht="15" customHeight="1" x14ac:dyDescent="0.25">
      <c r="A21" s="213">
        <f t="shared" si="0"/>
        <v>14</v>
      </c>
      <c r="B21" s="240" t="s">
        <v>9</v>
      </c>
      <c r="C21" s="239" t="s">
        <v>10</v>
      </c>
      <c r="D21" s="241"/>
      <c r="E21" s="111"/>
    </row>
  </sheetData>
  <sheetProtection algorithmName="SHA-512" hashValue="+LxnHbZdL2LSpE0EksC+jKUso7RsSQUzsoL1GUbexc08DC3fRf/JM7S8mKpGIEfW2GibQksdHd5cHTJYhZMcYw==" saltValue="W+RfW7iq7iWx70Oqjvh89A==" spinCount="100000" sheet="1" objects="1" scenarios="1"/>
  <mergeCells count="2">
    <mergeCell ref="A1:D1"/>
    <mergeCell ref="A3:D3"/>
  </mergeCells>
  <conditionalFormatting sqref="B16:B18">
    <cfRule type="expression" dxfId="26" priority="3" stopIfTrue="1">
      <formula>IF(AND(OR(D16&gt;0),B16="Other activities [type description here]"),TRUE,FALSE)</formula>
    </cfRule>
  </conditionalFormatting>
  <conditionalFormatting sqref="D21">
    <cfRule type="expression" dxfId="25" priority="1">
      <formula>IF(D20="No",TRUE,FALSE)</formula>
    </cfRule>
  </conditionalFormatting>
  <conditionalFormatting sqref="D19:E19">
    <cfRule type="expression" dxfId="24" priority="2">
      <formula>D19="NO"</formula>
    </cfRule>
  </conditionalFormatting>
  <dataValidations count="10">
    <dataValidation type="list" allowBlank="1" showInputMessage="1" showErrorMessage="1" sqref="D20:D21" xr:uid="{793E99F6-E5D8-4E38-8C4F-C6B3D9901B9B}">
      <formula1>"Yes,No"</formula1>
    </dataValidation>
    <dataValidation type="decimal" operator="greaterThanOrEqual" allowBlank="1" showInputMessage="1" showErrorMessage="1" error="Please enter a valid number." sqref="D11:D18 D7:D9" xr:uid="{C76637EF-958B-4D32-9063-5CDDD2792D81}">
      <formula1>0</formula1>
    </dataValidation>
    <dataValidation type="list" allowBlank="1" showInputMessage="1" showErrorMessage="1" sqref="C21" xr:uid="{8AC1F370-7290-4172-8B8E-22267F8DDDF8}">
      <formula1>YesNo2</formula1>
    </dataValidation>
    <dataValidation allowBlank="1" showErrorMessage="1" prompt="Enter a job category that is considered to be a Behavioral Health Professional._x000a_" sqref="G18 G20 G13:G16 B7:B21" xr:uid="{728AB29B-389F-4B97-93F1-3D613396C54A}"/>
    <dataValidation allowBlank="1" showInputMessage="1" showErrorMessage="1" prompt="If “No” appears on this Line, review and revise the appropriate hours." sqref="E19" xr:uid="{23C05A2F-36C8-48A2-AAA6-E3CB3077AB3A}"/>
    <dataValidation allowBlank="1" showInputMessage="1" showErrorMessage="1" prompt="Report the average number of days per year a resident is not present in the home for any reason (hospitalization, family visits, etc.). For residents not in the home for a year, report an annualized figure-e.g., 4 absences in 6 months would be 8 per year" sqref="E9" xr:uid="{7CA58741-8B5C-4D52-B81E-8CB273A646BD}"/>
    <dataValidation allowBlank="1" showInputMessage="1" showErrorMessage="1" prompt="See page 6 of the instructions." sqref="E10" xr:uid="{D5AF72C0-E6CD-4DEF-968C-948860F38F1B}"/>
    <dataValidation allowBlank="1" showInputMessage="1" showErrorMessage="1" prompt="Examples include staff meetings, filing employer-required paperwork (not related to service delivery), and receiving counseling from  supervisor.  Do not include time spent on training programs." sqref="E15" xr:uid="{67E23B92-3534-4B5C-A574-889D865DC475}"/>
    <dataValidation allowBlank="1" showInputMessage="1" showErrorMessage="1" prompt="Input the number of hours per week that a direct care worker is providing other direct care services." sqref="E13" xr:uid="{DDDF3544-7A9C-47DC-9C8C-E60468FEA50D}"/>
    <dataValidation allowBlank="1" showInputMessage="1" showErrorMessage="1" prompt="If there are activities that are part of a direct care worker’s typical week, but not listed on the survey, type a description and indicate the number of hours per week that a direct care worker typically spends on that activity." sqref="E16" xr:uid="{31FC4123-1A77-4E17-9422-3F0F1950D580}"/>
  </dataValidations>
  <printOptions horizontalCentered="1"/>
  <pageMargins left="0.25" right="0.25" top="0.75" bottom="0.75" header="0.3" footer="0.3"/>
  <pageSetup scale="90" orientation="landscape" r:id="rId1"/>
  <headerFooter>
    <oddHeader>&amp;R&amp;"Times New Roman,Regular"Page &amp;P of &amp;N&amp;C&amp;"Times New Roman,Regular"Maine Department of Health and Human Services
Sections 18, 20, 21, and 29 Services - Provider Survey</oddHeader>
    <oddFooter>&amp;R&amp;"Times New Roman,Regular" printed &amp;D&amp;L&amp;"Times New Roman,Regular"Questions? Contact Tina Harper with Health Management Associates at tharper@healthmanagement.com or (480) 680-1508.</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40"/>
  <dimension ref="A1:AC44"/>
  <sheetViews>
    <sheetView zoomScaleNormal="100" zoomScaleSheetLayoutView="85" workbookViewId="0">
      <pane ySplit="6" topLeftCell="A7" activePane="bottomLeft" state="frozen"/>
      <selection activeCell="B19" sqref="B19"/>
      <selection pane="bottomLeft" activeCell="B38" sqref="B38"/>
    </sheetView>
  </sheetViews>
  <sheetFormatPr defaultColWidth="9.140625" defaultRowHeight="15" x14ac:dyDescent="0.25"/>
  <cols>
    <col min="1" max="1" width="5.140625" style="12" customWidth="1"/>
    <col min="2" max="2" width="4.85546875" style="12" customWidth="1"/>
    <col min="3" max="3" width="27.28515625" style="11" customWidth="1"/>
    <col min="4" max="4" width="8.7109375" style="11" customWidth="1"/>
    <col min="5" max="5" width="8.85546875" style="11" customWidth="1"/>
    <col min="6" max="6" width="27.28515625" style="11" customWidth="1"/>
    <col min="7" max="7" width="8.7109375" style="11" customWidth="1"/>
    <col min="8" max="8" width="8.85546875" style="11" customWidth="1"/>
    <col min="9" max="9" width="27.28515625" style="11" customWidth="1"/>
    <col min="10" max="10" width="8.7109375" style="11" customWidth="1"/>
    <col min="11" max="11" width="8.140625" style="11" customWidth="1"/>
    <col min="12" max="12" width="27.28515625" style="11" customWidth="1"/>
    <col min="13" max="13" width="8.7109375" style="11" customWidth="1"/>
    <col min="14" max="14" width="8.140625" style="11" customWidth="1"/>
    <col min="15" max="15" width="27.28515625" style="11" customWidth="1"/>
    <col min="16" max="16" width="8.7109375" style="11" customWidth="1"/>
    <col min="17" max="17" width="8.140625" style="11" customWidth="1"/>
    <col min="18" max="18" width="27.28515625" style="11" customWidth="1"/>
    <col min="19" max="19" width="8.7109375" style="11" customWidth="1"/>
    <col min="20" max="20" width="8.140625" style="11" customWidth="1"/>
    <col min="21" max="21" width="27.28515625" style="11" customWidth="1"/>
    <col min="22" max="22" width="8.7109375" style="11" customWidth="1"/>
    <col min="23" max="23" width="8.140625" style="11" customWidth="1"/>
    <col min="24" max="24" width="27.28515625" style="11" customWidth="1"/>
    <col min="25" max="25" width="8.7109375" style="11" customWidth="1"/>
    <col min="26" max="26" width="8.140625" style="11" customWidth="1"/>
    <col min="27" max="27" width="27.28515625" style="11" customWidth="1"/>
    <col min="28" max="28" width="8.7109375" style="11" customWidth="1"/>
    <col min="29" max="29" width="8.140625" style="11" customWidth="1"/>
    <col min="30" max="16384" width="9.140625" style="11"/>
  </cols>
  <sheetData>
    <row r="1" spans="1:29" ht="15.75" customHeight="1" x14ac:dyDescent="0.25">
      <c r="A1" s="1"/>
      <c r="B1" s="1"/>
      <c r="C1" s="698"/>
      <c r="D1" s="698"/>
      <c r="E1" s="698"/>
      <c r="F1" s="698"/>
      <c r="G1" s="698"/>
      <c r="H1" s="698"/>
      <c r="I1" s="698"/>
      <c r="J1" s="698"/>
      <c r="K1" s="698"/>
      <c r="L1" s="698"/>
      <c r="M1" s="698"/>
      <c r="N1" s="698"/>
      <c r="O1" s="698"/>
      <c r="P1" s="698"/>
      <c r="Q1" s="698"/>
      <c r="R1" s="698"/>
      <c r="S1" s="698"/>
      <c r="T1" s="698"/>
      <c r="U1" s="698"/>
      <c r="V1" s="698"/>
      <c r="W1" s="698"/>
      <c r="X1" s="698"/>
      <c r="Y1" s="698"/>
      <c r="Z1" s="698"/>
      <c r="AA1" s="698"/>
      <c r="AB1" s="698"/>
      <c r="AC1" s="698"/>
    </row>
    <row r="2" spans="1:29" ht="6" customHeight="1" x14ac:dyDescent="0.25">
      <c r="A2" s="277"/>
      <c r="B2" s="277"/>
      <c r="C2" s="277"/>
      <c r="D2" s="277"/>
      <c r="E2" s="277"/>
    </row>
    <row r="3" spans="1:29" ht="15.75" customHeight="1" x14ac:dyDescent="0.25">
      <c r="A3" s="55"/>
      <c r="B3" s="55"/>
      <c r="C3" s="770" t="s">
        <v>375</v>
      </c>
      <c r="D3" s="770"/>
      <c r="E3" s="770"/>
      <c r="F3" s="770"/>
      <c r="G3" s="770"/>
      <c r="H3" s="770"/>
      <c r="I3" s="770"/>
      <c r="J3" s="770"/>
      <c r="K3" s="770"/>
      <c r="L3" s="770" t="s">
        <v>375</v>
      </c>
      <c r="M3" s="770"/>
      <c r="N3" s="770"/>
      <c r="O3" s="770"/>
      <c r="P3" s="770"/>
      <c r="Q3" s="770"/>
      <c r="R3" s="770"/>
      <c r="S3" s="770"/>
      <c r="T3" s="770"/>
      <c r="U3" s="770" t="s">
        <v>375</v>
      </c>
      <c r="V3" s="770"/>
      <c r="W3" s="770"/>
      <c r="X3" s="770"/>
      <c r="Y3" s="770"/>
      <c r="Z3" s="770"/>
      <c r="AA3" s="770"/>
      <c r="AB3" s="770"/>
      <c r="AC3" s="770"/>
    </row>
    <row r="4" spans="1:29" ht="15.75" customHeight="1" x14ac:dyDescent="0.25">
      <c r="A4" s="55"/>
      <c r="B4" s="55"/>
      <c r="C4" s="847" t="s">
        <v>406</v>
      </c>
      <c r="D4" s="770"/>
      <c r="E4" s="770"/>
      <c r="F4" s="770"/>
      <c r="G4" s="770"/>
      <c r="H4" s="770"/>
      <c r="I4" s="770"/>
      <c r="J4" s="770"/>
      <c r="K4" s="770"/>
      <c r="L4" s="847" t="s">
        <v>376</v>
      </c>
      <c r="M4" s="770"/>
      <c r="N4" s="770"/>
      <c r="O4" s="770"/>
      <c r="P4" s="770"/>
      <c r="Q4" s="770"/>
      <c r="R4" s="770"/>
      <c r="S4" s="770"/>
      <c r="T4" s="770"/>
      <c r="U4" s="847" t="s">
        <v>376</v>
      </c>
      <c r="V4" s="770"/>
      <c r="W4" s="770"/>
      <c r="X4" s="770"/>
      <c r="Y4" s="770"/>
      <c r="Z4" s="770"/>
      <c r="AA4" s="770"/>
      <c r="AB4" s="770"/>
      <c r="AC4" s="770"/>
    </row>
    <row r="5" spans="1:29" ht="6" customHeight="1" x14ac:dyDescent="0.25">
      <c r="A5" s="278"/>
      <c r="B5" s="278"/>
      <c r="C5" s="278"/>
      <c r="D5" s="278"/>
      <c r="E5" s="278"/>
      <c r="F5" s="278"/>
      <c r="G5" s="278"/>
      <c r="H5" s="278"/>
      <c r="I5" s="278"/>
      <c r="J5" s="278"/>
      <c r="K5" s="278"/>
      <c r="L5" s="278"/>
      <c r="M5" s="278"/>
      <c r="N5" s="278"/>
    </row>
    <row r="6" spans="1:29" ht="14.25" customHeight="1" x14ac:dyDescent="0.25">
      <c r="A6" s="583" t="s">
        <v>0</v>
      </c>
      <c r="B6" s="584"/>
      <c r="C6" s="814" t="s">
        <v>18</v>
      </c>
      <c r="D6" s="815"/>
      <c r="E6" s="816"/>
      <c r="F6" s="814" t="s">
        <v>19</v>
      </c>
      <c r="G6" s="815"/>
      <c r="H6" s="816"/>
      <c r="I6" s="814" t="s">
        <v>20</v>
      </c>
      <c r="J6" s="815"/>
      <c r="K6" s="816"/>
      <c r="L6" s="814" t="s">
        <v>21</v>
      </c>
      <c r="M6" s="815"/>
      <c r="N6" s="816"/>
      <c r="O6" s="814" t="s">
        <v>22</v>
      </c>
      <c r="P6" s="815"/>
      <c r="Q6" s="816"/>
      <c r="R6" s="814" t="s">
        <v>23</v>
      </c>
      <c r="S6" s="815"/>
      <c r="T6" s="816"/>
      <c r="U6" s="814" t="s">
        <v>24</v>
      </c>
      <c r="V6" s="815"/>
      <c r="W6" s="816"/>
      <c r="X6" s="817" t="s">
        <v>25</v>
      </c>
      <c r="Y6" s="815"/>
      <c r="Z6" s="816"/>
      <c r="AA6" s="817" t="s">
        <v>370</v>
      </c>
      <c r="AB6" s="815"/>
      <c r="AC6" s="816"/>
    </row>
    <row r="7" spans="1:29" ht="14.25" customHeight="1" x14ac:dyDescent="0.25">
      <c r="A7" s="203"/>
      <c r="B7" s="150"/>
      <c r="C7" s="135" t="s">
        <v>14</v>
      </c>
      <c r="D7" s="19"/>
      <c r="E7" s="148"/>
      <c r="F7" s="135" t="s">
        <v>14</v>
      </c>
      <c r="G7" s="19"/>
      <c r="H7" s="148"/>
      <c r="I7" s="135" t="s">
        <v>14</v>
      </c>
      <c r="J7" s="19"/>
      <c r="K7" s="148"/>
      <c r="L7" s="135" t="s">
        <v>14</v>
      </c>
      <c r="M7" s="19"/>
      <c r="N7" s="148"/>
      <c r="O7" s="135" t="s">
        <v>14</v>
      </c>
      <c r="P7" s="19"/>
      <c r="Q7" s="148"/>
      <c r="R7" s="135" t="s">
        <v>14</v>
      </c>
      <c r="S7" s="19"/>
      <c r="T7" s="148"/>
      <c r="U7" s="135" t="s">
        <v>14</v>
      </c>
      <c r="V7" s="19"/>
      <c r="W7" s="148"/>
      <c r="X7" s="135" t="s">
        <v>14</v>
      </c>
      <c r="Y7" s="19"/>
      <c r="Z7" s="148"/>
      <c r="AA7" s="135" t="s">
        <v>14</v>
      </c>
      <c r="AB7" s="19"/>
      <c r="AC7" s="148"/>
    </row>
    <row r="8" spans="1:29" ht="14.25" customHeight="1" x14ac:dyDescent="0.25">
      <c r="A8" s="170">
        <v>1</v>
      </c>
      <c r="B8" s="149"/>
      <c r="C8" s="126" t="s">
        <v>26</v>
      </c>
      <c r="D8" s="826" t="s">
        <v>27</v>
      </c>
      <c r="E8" s="827"/>
      <c r="F8" s="126" t="s">
        <v>26</v>
      </c>
      <c r="G8" s="820"/>
      <c r="H8" s="821"/>
      <c r="I8" s="126" t="s">
        <v>26</v>
      </c>
      <c r="J8" s="820"/>
      <c r="K8" s="821"/>
      <c r="L8" s="126" t="s">
        <v>26</v>
      </c>
      <c r="M8" s="820"/>
      <c r="N8" s="821"/>
      <c r="O8" s="126" t="s">
        <v>26</v>
      </c>
      <c r="P8" s="820"/>
      <c r="Q8" s="821"/>
      <c r="R8" s="126" t="s">
        <v>26</v>
      </c>
      <c r="S8" s="820"/>
      <c r="T8" s="821"/>
      <c r="U8" s="126" t="s">
        <v>26</v>
      </c>
      <c r="V8" s="820"/>
      <c r="W8" s="821"/>
      <c r="X8" s="126" t="s">
        <v>26</v>
      </c>
      <c r="Y8" s="820"/>
      <c r="Z8" s="821"/>
      <c r="AA8" s="126" t="s">
        <v>26</v>
      </c>
      <c r="AB8" s="820"/>
      <c r="AC8" s="821"/>
    </row>
    <row r="9" spans="1:29" ht="14.25" customHeight="1" x14ac:dyDescent="0.25">
      <c r="A9" s="242">
        <f>+A8+1</f>
        <v>2</v>
      </c>
      <c r="B9" s="564" t="s">
        <v>65</v>
      </c>
      <c r="C9" s="562" t="s">
        <v>405</v>
      </c>
      <c r="D9" s="826">
        <v>5</v>
      </c>
      <c r="E9" s="827"/>
      <c r="F9" s="562" t="s">
        <v>405</v>
      </c>
      <c r="G9" s="820"/>
      <c r="H9" s="821"/>
      <c r="I9" s="562" t="s">
        <v>405</v>
      </c>
      <c r="J9" s="820"/>
      <c r="K9" s="821"/>
      <c r="L9" s="562" t="s">
        <v>405</v>
      </c>
      <c r="M9" s="820"/>
      <c r="N9" s="821"/>
      <c r="O9" s="562" t="s">
        <v>405</v>
      </c>
      <c r="P9" s="820"/>
      <c r="Q9" s="821"/>
      <c r="R9" s="562" t="s">
        <v>405</v>
      </c>
      <c r="S9" s="820"/>
      <c r="T9" s="821"/>
      <c r="U9" s="562" t="s">
        <v>405</v>
      </c>
      <c r="V9" s="820"/>
      <c r="W9" s="821"/>
      <c r="X9" s="562" t="s">
        <v>405</v>
      </c>
      <c r="Y9" s="820"/>
      <c r="Z9" s="821"/>
      <c r="AA9" s="562" t="s">
        <v>405</v>
      </c>
      <c r="AB9" s="820"/>
      <c r="AC9" s="821"/>
    </row>
    <row r="10" spans="1:29" ht="14.25" customHeight="1" x14ac:dyDescent="0.25">
      <c r="A10" s="245">
        <f>+A9+1</f>
        <v>3</v>
      </c>
      <c r="B10" s="563" t="s">
        <v>65</v>
      </c>
      <c r="C10" s="328" t="s">
        <v>348</v>
      </c>
      <c r="D10" s="822">
        <v>0.97199999999999998</v>
      </c>
      <c r="E10" s="823"/>
      <c r="F10" s="328" t="s">
        <v>348</v>
      </c>
      <c r="G10" s="824"/>
      <c r="H10" s="825"/>
      <c r="I10" s="328" t="s">
        <v>348</v>
      </c>
      <c r="J10" s="824"/>
      <c r="K10" s="825"/>
      <c r="L10" s="328" t="s">
        <v>348</v>
      </c>
      <c r="M10" s="824"/>
      <c r="N10" s="825"/>
      <c r="O10" s="328" t="s">
        <v>348</v>
      </c>
      <c r="P10" s="824"/>
      <c r="Q10" s="825"/>
      <c r="R10" s="328" t="s">
        <v>348</v>
      </c>
      <c r="S10" s="824"/>
      <c r="T10" s="825"/>
      <c r="U10" s="328" t="s">
        <v>348</v>
      </c>
      <c r="V10" s="824"/>
      <c r="W10" s="825"/>
      <c r="X10" s="328" t="s">
        <v>348</v>
      </c>
      <c r="Y10" s="824"/>
      <c r="Z10" s="825"/>
      <c r="AA10" s="328" t="s">
        <v>348</v>
      </c>
      <c r="AB10" s="824"/>
      <c r="AC10" s="825"/>
    </row>
    <row r="11" spans="1:29" ht="14.25" customHeight="1" x14ac:dyDescent="0.25">
      <c r="A11" s="224"/>
      <c r="B11" s="155"/>
      <c r="C11" s="127" t="s">
        <v>91</v>
      </c>
      <c r="D11" s="13"/>
      <c r="E11" s="128"/>
      <c r="F11" s="127" t="s">
        <v>91</v>
      </c>
      <c r="G11" s="13"/>
      <c r="H11" s="128"/>
      <c r="I11" s="127" t="s">
        <v>91</v>
      </c>
      <c r="J11" s="13"/>
      <c r="K11" s="128"/>
      <c r="L11" s="127" t="s">
        <v>91</v>
      </c>
      <c r="M11" s="13"/>
      <c r="N11" s="128"/>
      <c r="O11" s="127" t="s">
        <v>91</v>
      </c>
      <c r="P11" s="13"/>
      <c r="Q11" s="128"/>
      <c r="R11" s="127" t="s">
        <v>91</v>
      </c>
      <c r="S11" s="13"/>
      <c r="T11" s="128"/>
      <c r="U11" s="127" t="s">
        <v>91</v>
      </c>
      <c r="V11" s="13"/>
      <c r="W11" s="128"/>
      <c r="X11" s="127" t="s">
        <v>91</v>
      </c>
      <c r="Y11" s="13"/>
      <c r="Z11" s="128"/>
      <c r="AA11" s="127" t="s">
        <v>91</v>
      </c>
      <c r="AB11" s="13"/>
      <c r="AC11" s="128"/>
    </row>
    <row r="12" spans="1:29" ht="14.25" customHeight="1" x14ac:dyDescent="0.25">
      <c r="A12" s="244"/>
      <c r="B12" s="425" t="s">
        <v>65</v>
      </c>
      <c r="C12" s="129" t="s">
        <v>109</v>
      </c>
      <c r="D12" s="818" t="s">
        <v>218</v>
      </c>
      <c r="E12" s="819"/>
      <c r="F12" s="129" t="s">
        <v>109</v>
      </c>
      <c r="G12" s="818" t="s">
        <v>218</v>
      </c>
      <c r="H12" s="819"/>
      <c r="I12" s="129" t="s">
        <v>109</v>
      </c>
      <c r="J12" s="818"/>
      <c r="K12" s="819"/>
      <c r="L12" s="129" t="s">
        <v>109</v>
      </c>
      <c r="M12" s="818"/>
      <c r="N12" s="819"/>
      <c r="O12" s="129" t="s">
        <v>109</v>
      </c>
      <c r="P12" s="818"/>
      <c r="Q12" s="819"/>
      <c r="R12" s="129" t="s">
        <v>109</v>
      </c>
      <c r="S12" s="818"/>
      <c r="T12" s="819"/>
      <c r="U12" s="129" t="s">
        <v>109</v>
      </c>
      <c r="V12" s="818"/>
      <c r="W12" s="819"/>
      <c r="X12" s="129" t="s">
        <v>109</v>
      </c>
      <c r="Y12" s="818"/>
      <c r="Z12" s="819"/>
      <c r="AA12" s="129" t="s">
        <v>109</v>
      </c>
      <c r="AB12" s="818"/>
      <c r="AC12" s="819"/>
    </row>
    <row r="13" spans="1:29" ht="14.25" customHeight="1" x14ac:dyDescent="0.25">
      <c r="A13" s="242" t="str">
        <f>CONCATENATE(VALUE(LEFT(A10+1,1)),"a")</f>
        <v>4a</v>
      </c>
      <c r="B13" s="153"/>
      <c r="C13" s="130">
        <v>12345</v>
      </c>
      <c r="D13" s="831" t="s">
        <v>219</v>
      </c>
      <c r="E13" s="832"/>
      <c r="F13" s="136"/>
      <c r="G13" s="812"/>
      <c r="H13" s="813"/>
      <c r="I13" s="136"/>
      <c r="J13" s="812"/>
      <c r="K13" s="813"/>
      <c r="L13" s="136"/>
      <c r="M13" s="812"/>
      <c r="N13" s="813"/>
      <c r="O13" s="136"/>
      <c r="P13" s="812"/>
      <c r="Q13" s="813"/>
      <c r="R13" s="136"/>
      <c r="S13" s="812"/>
      <c r="T13" s="813"/>
      <c r="U13" s="136"/>
      <c r="V13" s="812"/>
      <c r="W13" s="813"/>
      <c r="X13" s="136"/>
      <c r="Y13" s="812"/>
      <c r="Z13" s="813"/>
      <c r="AA13" s="136"/>
      <c r="AB13" s="812"/>
      <c r="AC13" s="813"/>
    </row>
    <row r="14" spans="1:29" ht="14.25" customHeight="1" x14ac:dyDescent="0.25">
      <c r="A14" s="242" t="str">
        <f>CONCATENATE(VALUE(LEFT(A13,1)),"b")</f>
        <v>4b</v>
      </c>
      <c r="B14" s="153"/>
      <c r="C14" s="131">
        <v>12346</v>
      </c>
      <c r="D14" s="831" t="s">
        <v>220</v>
      </c>
      <c r="E14" s="832"/>
      <c r="F14" s="137"/>
      <c r="G14" s="812"/>
      <c r="H14" s="813"/>
      <c r="I14" s="137"/>
      <c r="J14" s="812"/>
      <c r="K14" s="813"/>
      <c r="L14" s="137"/>
      <c r="M14" s="812"/>
      <c r="N14" s="813"/>
      <c r="O14" s="137"/>
      <c r="P14" s="812"/>
      <c r="Q14" s="813"/>
      <c r="R14" s="137"/>
      <c r="S14" s="812"/>
      <c r="T14" s="813"/>
      <c r="U14" s="137"/>
      <c r="V14" s="812"/>
      <c r="W14" s="813"/>
      <c r="X14" s="137"/>
      <c r="Y14" s="812"/>
      <c r="Z14" s="813"/>
      <c r="AA14" s="137"/>
      <c r="AB14" s="812"/>
      <c r="AC14" s="813"/>
    </row>
    <row r="15" spans="1:29" ht="14.25" customHeight="1" x14ac:dyDescent="0.25">
      <c r="A15" s="242" t="str">
        <f>CONCATENATE(VALUE(LEFT(A14,1)),"c")</f>
        <v>4c</v>
      </c>
      <c r="B15" s="153"/>
      <c r="C15" s="131">
        <v>12347</v>
      </c>
      <c r="D15" s="831" t="s">
        <v>221</v>
      </c>
      <c r="E15" s="832"/>
      <c r="F15" s="137"/>
      <c r="G15" s="812"/>
      <c r="H15" s="813"/>
      <c r="I15" s="137"/>
      <c r="J15" s="812"/>
      <c r="K15" s="813"/>
      <c r="L15" s="137"/>
      <c r="M15" s="812"/>
      <c r="N15" s="813"/>
      <c r="O15" s="137"/>
      <c r="P15" s="812"/>
      <c r="Q15" s="813"/>
      <c r="R15" s="137"/>
      <c r="S15" s="812"/>
      <c r="T15" s="813"/>
      <c r="U15" s="137"/>
      <c r="V15" s="812"/>
      <c r="W15" s="813"/>
      <c r="X15" s="137"/>
      <c r="Y15" s="812"/>
      <c r="Z15" s="813"/>
      <c r="AA15" s="137"/>
      <c r="AB15" s="812"/>
      <c r="AC15" s="813"/>
    </row>
    <row r="16" spans="1:29" ht="14.25" customHeight="1" x14ac:dyDescent="0.25">
      <c r="A16" s="242" t="str">
        <f>CONCATENATE(VALUE(LEFT(A15,1)),"d")</f>
        <v>4d</v>
      </c>
      <c r="B16" s="153"/>
      <c r="C16" s="131">
        <v>12348</v>
      </c>
      <c r="D16" s="831" t="s">
        <v>374</v>
      </c>
      <c r="E16" s="832"/>
      <c r="F16" s="137"/>
      <c r="G16" s="812"/>
      <c r="H16" s="813"/>
      <c r="I16" s="137"/>
      <c r="J16" s="812"/>
      <c r="K16" s="813"/>
      <c r="L16" s="137"/>
      <c r="M16" s="812"/>
      <c r="N16" s="813"/>
      <c r="O16" s="137"/>
      <c r="P16" s="812"/>
      <c r="Q16" s="813"/>
      <c r="R16" s="137"/>
      <c r="S16" s="812"/>
      <c r="T16" s="813"/>
      <c r="U16" s="137"/>
      <c r="V16" s="812"/>
      <c r="W16" s="813"/>
      <c r="X16" s="137"/>
      <c r="Y16" s="812"/>
      <c r="Z16" s="813"/>
      <c r="AA16" s="137"/>
      <c r="AB16" s="812"/>
      <c r="AC16" s="813"/>
    </row>
    <row r="17" spans="1:29" ht="14.25" customHeight="1" x14ac:dyDescent="0.25">
      <c r="A17" s="242" t="str">
        <f>CONCATENATE(VALUE(LEFT(A16,1)),"e")</f>
        <v>4e</v>
      </c>
      <c r="B17" s="153"/>
      <c r="C17" s="131"/>
      <c r="D17" s="831"/>
      <c r="E17" s="832"/>
      <c r="F17" s="137"/>
      <c r="G17" s="812"/>
      <c r="H17" s="813"/>
      <c r="I17" s="137"/>
      <c r="J17" s="812"/>
      <c r="K17" s="813"/>
      <c r="L17" s="137"/>
      <c r="M17" s="812"/>
      <c r="N17" s="813"/>
      <c r="O17" s="137"/>
      <c r="P17" s="812"/>
      <c r="Q17" s="813"/>
      <c r="R17" s="137"/>
      <c r="S17" s="812"/>
      <c r="T17" s="813"/>
      <c r="U17" s="137"/>
      <c r="V17" s="812"/>
      <c r="W17" s="813"/>
      <c r="X17" s="137"/>
      <c r="Y17" s="812"/>
      <c r="Z17" s="813"/>
      <c r="AA17" s="137"/>
      <c r="AB17" s="812"/>
      <c r="AC17" s="813"/>
    </row>
    <row r="18" spans="1:29" ht="14.25" customHeight="1" x14ac:dyDescent="0.25">
      <c r="A18" s="242" t="str">
        <f>CONCATENATE(VALUE(LEFT(A17,1)),"f")</f>
        <v>4f</v>
      </c>
      <c r="B18" s="153"/>
      <c r="C18" s="131"/>
      <c r="D18" s="831"/>
      <c r="E18" s="832"/>
      <c r="F18" s="137"/>
      <c r="G18" s="812"/>
      <c r="H18" s="813"/>
      <c r="I18" s="137"/>
      <c r="J18" s="812"/>
      <c r="K18" s="813"/>
      <c r="L18" s="137"/>
      <c r="M18" s="812"/>
      <c r="N18" s="813"/>
      <c r="O18" s="137"/>
      <c r="P18" s="812"/>
      <c r="Q18" s="813"/>
      <c r="R18" s="137"/>
      <c r="S18" s="812"/>
      <c r="T18" s="813"/>
      <c r="U18" s="137"/>
      <c r="V18" s="812"/>
      <c r="W18" s="813"/>
      <c r="X18" s="137"/>
      <c r="Y18" s="812"/>
      <c r="Z18" s="813"/>
      <c r="AA18" s="137"/>
      <c r="AB18" s="812"/>
      <c r="AC18" s="813"/>
    </row>
    <row r="19" spans="1:29" ht="14.25" customHeight="1" x14ac:dyDescent="0.25">
      <c r="A19" s="242" t="str">
        <f>CONCATENATE(VALUE(LEFT(A18,1)),"g")</f>
        <v>4g</v>
      </c>
      <c r="B19" s="153"/>
      <c r="C19" s="131"/>
      <c r="D19" s="838"/>
      <c r="E19" s="827"/>
      <c r="F19" s="137"/>
      <c r="G19" s="837"/>
      <c r="H19" s="821"/>
      <c r="I19" s="137"/>
      <c r="J19" s="837"/>
      <c r="K19" s="821"/>
      <c r="L19" s="137"/>
      <c r="M19" s="837"/>
      <c r="N19" s="821"/>
      <c r="O19" s="137"/>
      <c r="P19" s="837"/>
      <c r="Q19" s="821"/>
      <c r="R19" s="137"/>
      <c r="S19" s="837"/>
      <c r="T19" s="821"/>
      <c r="U19" s="137"/>
      <c r="V19" s="837"/>
      <c r="W19" s="821"/>
      <c r="X19" s="137"/>
      <c r="Y19" s="837"/>
      <c r="Z19" s="821"/>
      <c r="AA19" s="137"/>
      <c r="AB19" s="837"/>
      <c r="AC19" s="821"/>
    </row>
    <row r="20" spans="1:29" ht="14.25" customHeight="1" x14ac:dyDescent="0.25">
      <c r="A20" s="245" t="str">
        <f>CONCATENATE(VALUE(LEFT(A19,1)),"h")</f>
        <v>4h</v>
      </c>
      <c r="B20" s="154"/>
      <c r="C20" s="140"/>
      <c r="D20" s="833"/>
      <c r="E20" s="834"/>
      <c r="F20" s="141"/>
      <c r="G20" s="835"/>
      <c r="H20" s="836"/>
      <c r="I20" s="141"/>
      <c r="J20" s="835"/>
      <c r="K20" s="836"/>
      <c r="L20" s="141"/>
      <c r="M20" s="835"/>
      <c r="N20" s="836"/>
      <c r="O20" s="141"/>
      <c r="P20" s="835"/>
      <c r="Q20" s="836"/>
      <c r="R20" s="141"/>
      <c r="S20" s="835"/>
      <c r="T20" s="836"/>
      <c r="U20" s="141"/>
      <c r="V20" s="835"/>
      <c r="W20" s="836"/>
      <c r="X20" s="141"/>
      <c r="Y20" s="835"/>
      <c r="Z20" s="836"/>
      <c r="AA20" s="141"/>
      <c r="AB20" s="835"/>
      <c r="AC20" s="836"/>
    </row>
    <row r="21" spans="1:29" ht="14.25" customHeight="1" x14ac:dyDescent="0.25">
      <c r="A21" s="243"/>
      <c r="B21" s="151"/>
      <c r="C21" s="127" t="s">
        <v>28</v>
      </c>
      <c r="E21" s="139"/>
      <c r="F21" s="127" t="s">
        <v>28</v>
      </c>
      <c r="H21" s="139"/>
      <c r="I21" s="127" t="s">
        <v>28</v>
      </c>
      <c r="K21" s="139"/>
      <c r="L21" s="127" t="s">
        <v>28</v>
      </c>
      <c r="N21" s="139"/>
      <c r="O21" s="127" t="s">
        <v>28</v>
      </c>
      <c r="Q21" s="139"/>
      <c r="R21" s="127" t="s">
        <v>28</v>
      </c>
      <c r="T21" s="139"/>
      <c r="U21" s="127" t="s">
        <v>28</v>
      </c>
      <c r="W21" s="139"/>
      <c r="X21" s="127" t="s">
        <v>28</v>
      </c>
      <c r="Z21" s="139"/>
      <c r="AA21" s="127" t="s">
        <v>28</v>
      </c>
      <c r="AC21" s="139"/>
    </row>
    <row r="22" spans="1:29" ht="14.25" customHeight="1" x14ac:dyDescent="0.2">
      <c r="A22" s="224"/>
      <c r="B22" s="426" t="s">
        <v>65</v>
      </c>
      <c r="C22" s="828" t="s">
        <v>60</v>
      </c>
      <c r="D22" s="829"/>
      <c r="E22" s="830"/>
      <c r="F22" s="828" t="s">
        <v>60</v>
      </c>
      <c r="G22" s="829"/>
      <c r="H22" s="830"/>
      <c r="I22" s="828" t="s">
        <v>60</v>
      </c>
      <c r="J22" s="829"/>
      <c r="K22" s="830"/>
      <c r="L22" s="828" t="s">
        <v>60</v>
      </c>
      <c r="M22" s="829"/>
      <c r="N22" s="830"/>
      <c r="O22" s="828" t="s">
        <v>60</v>
      </c>
      <c r="P22" s="829"/>
      <c r="Q22" s="830"/>
      <c r="R22" s="828" t="s">
        <v>60</v>
      </c>
      <c r="S22" s="829"/>
      <c r="T22" s="830"/>
      <c r="U22" s="828" t="s">
        <v>60</v>
      </c>
      <c r="V22" s="829"/>
      <c r="W22" s="830"/>
      <c r="X22" s="828" t="s">
        <v>60</v>
      </c>
      <c r="Y22" s="829"/>
      <c r="Z22" s="830"/>
      <c r="AA22" s="828" t="s">
        <v>60</v>
      </c>
      <c r="AB22" s="829"/>
      <c r="AC22" s="830"/>
    </row>
    <row r="23" spans="1:29" ht="14.25" customHeight="1" x14ac:dyDescent="0.2">
      <c r="A23" s="244"/>
      <c r="B23" s="152"/>
      <c r="C23" s="132"/>
      <c r="D23" s="15" t="s">
        <v>29</v>
      </c>
      <c r="E23" s="133" t="s">
        <v>30</v>
      </c>
      <c r="F23" s="132"/>
      <c r="G23" s="16" t="s">
        <v>29</v>
      </c>
      <c r="H23" s="133" t="s">
        <v>30</v>
      </c>
      <c r="I23" s="132"/>
      <c r="J23" s="16" t="s">
        <v>29</v>
      </c>
      <c r="K23" s="133" t="s">
        <v>30</v>
      </c>
      <c r="L23" s="132"/>
      <c r="M23" s="16" t="s">
        <v>29</v>
      </c>
      <c r="N23" s="133" t="s">
        <v>30</v>
      </c>
      <c r="O23" s="132"/>
      <c r="P23" s="16" t="s">
        <v>29</v>
      </c>
      <c r="Q23" s="133" t="s">
        <v>30</v>
      </c>
      <c r="R23" s="132"/>
      <c r="S23" s="16" t="s">
        <v>29</v>
      </c>
      <c r="T23" s="133" t="s">
        <v>30</v>
      </c>
      <c r="U23" s="132"/>
      <c r="V23" s="16" t="s">
        <v>29</v>
      </c>
      <c r="W23" s="133" t="s">
        <v>30</v>
      </c>
      <c r="X23" s="132"/>
      <c r="Y23" s="16" t="s">
        <v>29</v>
      </c>
      <c r="Z23" s="133" t="s">
        <v>30</v>
      </c>
      <c r="AA23" s="132"/>
      <c r="AB23" s="16" t="s">
        <v>29</v>
      </c>
      <c r="AC23" s="133" t="s">
        <v>30</v>
      </c>
    </row>
    <row r="24" spans="1:29" ht="14.25" customHeight="1" x14ac:dyDescent="0.25">
      <c r="A24" s="170" t="str">
        <f>CONCATENATE(VALUE(LEFT(A20,1))+1,"a")</f>
        <v>5a</v>
      </c>
      <c r="B24" s="149"/>
      <c r="C24" s="134" t="s">
        <v>31</v>
      </c>
      <c r="D24" s="17">
        <v>32</v>
      </c>
      <c r="E24" s="146">
        <v>8</v>
      </c>
      <c r="F24" s="134" t="s">
        <v>31</v>
      </c>
      <c r="G24" s="18"/>
      <c r="H24" s="138"/>
      <c r="I24" s="134" t="s">
        <v>31</v>
      </c>
      <c r="J24" s="18"/>
      <c r="K24" s="138"/>
      <c r="L24" s="134" t="s">
        <v>31</v>
      </c>
      <c r="M24" s="18"/>
      <c r="N24" s="138"/>
      <c r="O24" s="134" t="s">
        <v>31</v>
      </c>
      <c r="P24" s="18"/>
      <c r="Q24" s="138"/>
      <c r="R24" s="134" t="s">
        <v>31</v>
      </c>
      <c r="S24" s="18"/>
      <c r="T24" s="138"/>
      <c r="U24" s="134" t="s">
        <v>31</v>
      </c>
      <c r="V24" s="18"/>
      <c r="W24" s="138"/>
      <c r="X24" s="134" t="s">
        <v>31</v>
      </c>
      <c r="Y24" s="18"/>
      <c r="Z24" s="138"/>
      <c r="AA24" s="134" t="s">
        <v>31</v>
      </c>
      <c r="AB24" s="18"/>
      <c r="AC24" s="138"/>
    </row>
    <row r="25" spans="1:29" ht="14.25" customHeight="1" x14ac:dyDescent="0.25">
      <c r="A25" s="170" t="str">
        <f>CONCATENATE(VALUE(LEFT(A24,1)),"b")</f>
        <v>5b</v>
      </c>
      <c r="B25" s="149"/>
      <c r="C25" s="134" t="s">
        <v>32</v>
      </c>
      <c r="D25" s="17">
        <v>24</v>
      </c>
      <c r="E25" s="146">
        <v>8</v>
      </c>
      <c r="F25" s="134" t="s">
        <v>32</v>
      </c>
      <c r="G25" s="18"/>
      <c r="H25" s="138"/>
      <c r="I25" s="134" t="s">
        <v>32</v>
      </c>
      <c r="J25" s="18"/>
      <c r="K25" s="138"/>
      <c r="L25" s="134" t="s">
        <v>32</v>
      </c>
      <c r="M25" s="18"/>
      <c r="N25" s="138"/>
      <c r="O25" s="134" t="s">
        <v>32</v>
      </c>
      <c r="P25" s="18"/>
      <c r="Q25" s="138"/>
      <c r="R25" s="134" t="s">
        <v>32</v>
      </c>
      <c r="S25" s="18"/>
      <c r="T25" s="138"/>
      <c r="U25" s="134" t="s">
        <v>32</v>
      </c>
      <c r="V25" s="18"/>
      <c r="W25" s="138"/>
      <c r="X25" s="134" t="s">
        <v>32</v>
      </c>
      <c r="Y25" s="18"/>
      <c r="Z25" s="138"/>
      <c r="AA25" s="134" t="s">
        <v>32</v>
      </c>
      <c r="AB25" s="18"/>
      <c r="AC25" s="138"/>
    </row>
    <row r="26" spans="1:29" ht="14.25" customHeight="1" x14ac:dyDescent="0.25">
      <c r="A26" s="170" t="str">
        <f>CONCATENATE(VALUE(LEFT(A25,1)),"c")</f>
        <v>5c</v>
      </c>
      <c r="B26" s="149"/>
      <c r="C26" s="134" t="s">
        <v>33</v>
      </c>
      <c r="D26" s="17">
        <v>24</v>
      </c>
      <c r="E26" s="146">
        <v>8</v>
      </c>
      <c r="F26" s="134" t="s">
        <v>33</v>
      </c>
      <c r="G26" s="18"/>
      <c r="H26" s="138"/>
      <c r="I26" s="134" t="s">
        <v>33</v>
      </c>
      <c r="J26" s="18"/>
      <c r="K26" s="138"/>
      <c r="L26" s="134" t="s">
        <v>33</v>
      </c>
      <c r="M26" s="18"/>
      <c r="N26" s="138"/>
      <c r="O26" s="134" t="s">
        <v>33</v>
      </c>
      <c r="P26" s="18"/>
      <c r="Q26" s="138"/>
      <c r="R26" s="134" t="s">
        <v>33</v>
      </c>
      <c r="S26" s="18"/>
      <c r="T26" s="138"/>
      <c r="U26" s="134" t="s">
        <v>33</v>
      </c>
      <c r="V26" s="18"/>
      <c r="W26" s="138"/>
      <c r="X26" s="134" t="s">
        <v>33</v>
      </c>
      <c r="Y26" s="18"/>
      <c r="Z26" s="138"/>
      <c r="AA26" s="134" t="s">
        <v>33</v>
      </c>
      <c r="AB26" s="18"/>
      <c r="AC26" s="138"/>
    </row>
    <row r="27" spans="1:29" ht="14.25" customHeight="1" x14ac:dyDescent="0.25">
      <c r="A27" s="170" t="str">
        <f>CONCATENATE(VALUE(LEFT(A26,1)),"d")</f>
        <v>5d</v>
      </c>
      <c r="B27" s="149"/>
      <c r="C27" s="134" t="s">
        <v>34</v>
      </c>
      <c r="D27" s="17">
        <v>24</v>
      </c>
      <c r="E27" s="146">
        <v>8</v>
      </c>
      <c r="F27" s="134" t="s">
        <v>34</v>
      </c>
      <c r="G27" s="18"/>
      <c r="H27" s="138"/>
      <c r="I27" s="134" t="s">
        <v>34</v>
      </c>
      <c r="J27" s="18"/>
      <c r="K27" s="138"/>
      <c r="L27" s="134" t="s">
        <v>34</v>
      </c>
      <c r="M27" s="18"/>
      <c r="N27" s="138"/>
      <c r="O27" s="134" t="s">
        <v>34</v>
      </c>
      <c r="P27" s="18"/>
      <c r="Q27" s="138"/>
      <c r="R27" s="134" t="s">
        <v>34</v>
      </c>
      <c r="S27" s="18"/>
      <c r="T27" s="138"/>
      <c r="U27" s="134" t="s">
        <v>34</v>
      </c>
      <c r="V27" s="18"/>
      <c r="W27" s="138"/>
      <c r="X27" s="134" t="s">
        <v>34</v>
      </c>
      <c r="Y27" s="18"/>
      <c r="Z27" s="138"/>
      <c r="AA27" s="134" t="s">
        <v>34</v>
      </c>
      <c r="AB27" s="18"/>
      <c r="AC27" s="138"/>
    </row>
    <row r="28" spans="1:29" ht="14.25" customHeight="1" x14ac:dyDescent="0.25">
      <c r="A28" s="242" t="str">
        <f>CONCATENATE(VALUE(LEFT(A27,1)),"e")</f>
        <v>5e</v>
      </c>
      <c r="B28" s="153"/>
      <c r="C28" s="134" t="s">
        <v>35</v>
      </c>
      <c r="D28" s="17">
        <v>24</v>
      </c>
      <c r="E28" s="146">
        <v>8</v>
      </c>
      <c r="F28" s="134" t="s">
        <v>35</v>
      </c>
      <c r="G28" s="18"/>
      <c r="H28" s="138"/>
      <c r="I28" s="134" t="s">
        <v>35</v>
      </c>
      <c r="J28" s="18"/>
      <c r="K28" s="138"/>
      <c r="L28" s="134" t="s">
        <v>35</v>
      </c>
      <c r="M28" s="18"/>
      <c r="N28" s="138"/>
      <c r="O28" s="134" t="s">
        <v>35</v>
      </c>
      <c r="P28" s="18"/>
      <c r="Q28" s="138"/>
      <c r="R28" s="134" t="s">
        <v>35</v>
      </c>
      <c r="S28" s="18"/>
      <c r="T28" s="138"/>
      <c r="U28" s="134" t="s">
        <v>35</v>
      </c>
      <c r="V28" s="18"/>
      <c r="W28" s="138"/>
      <c r="X28" s="134" t="s">
        <v>35</v>
      </c>
      <c r="Y28" s="18"/>
      <c r="Z28" s="138"/>
      <c r="AA28" s="134" t="s">
        <v>35</v>
      </c>
      <c r="AB28" s="18"/>
      <c r="AC28" s="138"/>
    </row>
    <row r="29" spans="1:29" ht="14.25" customHeight="1" x14ac:dyDescent="0.25">
      <c r="A29" s="170" t="str">
        <f>CONCATENATE(VALUE(LEFT(A28,1)),"f")</f>
        <v>5f</v>
      </c>
      <c r="B29" s="149"/>
      <c r="C29" s="134" t="s">
        <v>36</v>
      </c>
      <c r="D29" s="17">
        <v>24</v>
      </c>
      <c r="E29" s="146">
        <v>8</v>
      </c>
      <c r="F29" s="134" t="s">
        <v>36</v>
      </c>
      <c r="G29" s="18"/>
      <c r="H29" s="138"/>
      <c r="I29" s="134" t="s">
        <v>36</v>
      </c>
      <c r="J29" s="18"/>
      <c r="K29" s="138"/>
      <c r="L29" s="134" t="s">
        <v>36</v>
      </c>
      <c r="M29" s="18"/>
      <c r="N29" s="138"/>
      <c r="O29" s="134" t="s">
        <v>36</v>
      </c>
      <c r="P29" s="18"/>
      <c r="Q29" s="138"/>
      <c r="R29" s="134" t="s">
        <v>36</v>
      </c>
      <c r="S29" s="18"/>
      <c r="T29" s="138"/>
      <c r="U29" s="134" t="s">
        <v>36</v>
      </c>
      <c r="V29" s="18"/>
      <c r="W29" s="138"/>
      <c r="X29" s="134" t="s">
        <v>36</v>
      </c>
      <c r="Y29" s="18"/>
      <c r="Z29" s="138"/>
      <c r="AA29" s="134" t="s">
        <v>36</v>
      </c>
      <c r="AB29" s="18"/>
      <c r="AC29" s="138"/>
    </row>
    <row r="30" spans="1:29" ht="14.25" customHeight="1" x14ac:dyDescent="0.25">
      <c r="A30" s="245" t="str">
        <f>CONCATENATE(VALUE(LEFT(A29,1)),"g")</f>
        <v>5g</v>
      </c>
      <c r="B30" s="154"/>
      <c r="C30" s="142" t="s">
        <v>37</v>
      </c>
      <c r="D30" s="143">
        <v>32</v>
      </c>
      <c r="E30" s="147">
        <v>8</v>
      </c>
      <c r="F30" s="142" t="s">
        <v>37</v>
      </c>
      <c r="G30" s="144"/>
      <c r="H30" s="145"/>
      <c r="I30" s="142" t="s">
        <v>37</v>
      </c>
      <c r="J30" s="144"/>
      <c r="K30" s="145"/>
      <c r="L30" s="142" t="s">
        <v>37</v>
      </c>
      <c r="M30" s="144"/>
      <c r="N30" s="145"/>
      <c r="O30" s="142" t="s">
        <v>37</v>
      </c>
      <c r="P30" s="144"/>
      <c r="Q30" s="145"/>
      <c r="R30" s="142" t="s">
        <v>37</v>
      </c>
      <c r="S30" s="144"/>
      <c r="T30" s="145"/>
      <c r="U30" s="142" t="s">
        <v>37</v>
      </c>
      <c r="V30" s="144"/>
      <c r="W30" s="145"/>
      <c r="X30" s="142" t="s">
        <v>37</v>
      </c>
      <c r="Y30" s="144"/>
      <c r="Z30" s="145"/>
      <c r="AA30" s="142" t="s">
        <v>37</v>
      </c>
      <c r="AB30" s="144"/>
      <c r="AC30" s="145"/>
    </row>
    <row r="31" spans="1:29" ht="14.25" customHeight="1" x14ac:dyDescent="0.25">
      <c r="A31" s="243"/>
      <c r="B31" s="426" t="s">
        <v>65</v>
      </c>
      <c r="C31" s="807" t="s">
        <v>114</v>
      </c>
      <c r="D31" s="808"/>
      <c r="E31" s="809"/>
      <c r="F31" s="807" t="s">
        <v>114</v>
      </c>
      <c r="G31" s="808"/>
      <c r="H31" s="809"/>
      <c r="I31" s="807" t="s">
        <v>114</v>
      </c>
      <c r="J31" s="808"/>
      <c r="K31" s="809"/>
      <c r="L31" s="807" t="s">
        <v>114</v>
      </c>
      <c r="M31" s="808"/>
      <c r="N31" s="809"/>
      <c r="O31" s="807" t="s">
        <v>114</v>
      </c>
      <c r="P31" s="808"/>
      <c r="Q31" s="809"/>
      <c r="R31" s="807" t="s">
        <v>114</v>
      </c>
      <c r="S31" s="808"/>
      <c r="T31" s="809"/>
      <c r="U31" s="807" t="s">
        <v>114</v>
      </c>
      <c r="V31" s="808"/>
      <c r="W31" s="809"/>
      <c r="X31" s="807" t="s">
        <v>114</v>
      </c>
      <c r="Y31" s="808"/>
      <c r="Z31" s="809"/>
      <c r="AA31" s="807" t="s">
        <v>114</v>
      </c>
      <c r="AB31" s="808"/>
      <c r="AC31" s="809"/>
    </row>
    <row r="32" spans="1:29" ht="15.75" x14ac:dyDescent="0.25">
      <c r="A32" s="246" t="str">
        <f>CONCATENATE(VALUE(LEFT(A28,1))+1,"a")</f>
        <v>6a</v>
      </c>
      <c r="B32" s="428"/>
      <c r="C32" s="810" t="s">
        <v>99</v>
      </c>
      <c r="D32" s="811"/>
      <c r="E32" s="156">
        <v>1</v>
      </c>
      <c r="F32" s="810" t="s">
        <v>99</v>
      </c>
      <c r="G32" s="811"/>
      <c r="H32" s="158"/>
      <c r="I32" s="810" t="s">
        <v>99</v>
      </c>
      <c r="J32" s="811"/>
      <c r="K32" s="158"/>
      <c r="L32" s="810" t="s">
        <v>99</v>
      </c>
      <c r="M32" s="811"/>
      <c r="N32" s="158"/>
      <c r="O32" s="810" t="s">
        <v>99</v>
      </c>
      <c r="P32" s="811"/>
      <c r="Q32" s="158"/>
      <c r="R32" s="810" t="s">
        <v>99</v>
      </c>
      <c r="S32" s="811"/>
      <c r="T32" s="158"/>
      <c r="U32" s="810" t="s">
        <v>99</v>
      </c>
      <c r="V32" s="811"/>
      <c r="W32" s="158"/>
      <c r="X32" s="810" t="s">
        <v>99</v>
      </c>
      <c r="Y32" s="811"/>
      <c r="Z32" s="158"/>
      <c r="AA32" s="810" t="s">
        <v>99</v>
      </c>
      <c r="AB32" s="811"/>
      <c r="AC32" s="158"/>
    </row>
    <row r="33" spans="1:29" ht="14.25" customHeight="1" x14ac:dyDescent="0.25">
      <c r="A33" s="246" t="str">
        <f>CONCATENATE(VALUE(LEFT(A32,1)),"b")</f>
        <v>6b</v>
      </c>
      <c r="B33" s="428"/>
      <c r="C33" s="810" t="s">
        <v>100</v>
      </c>
      <c r="D33" s="811"/>
      <c r="E33" s="156">
        <v>4</v>
      </c>
      <c r="F33" s="810" t="s">
        <v>100</v>
      </c>
      <c r="G33" s="811"/>
      <c r="H33" s="158"/>
      <c r="I33" s="810" t="s">
        <v>100</v>
      </c>
      <c r="J33" s="811"/>
      <c r="K33" s="158"/>
      <c r="L33" s="810" t="s">
        <v>100</v>
      </c>
      <c r="M33" s="811"/>
      <c r="N33" s="158"/>
      <c r="O33" s="810" t="s">
        <v>100</v>
      </c>
      <c r="P33" s="811"/>
      <c r="Q33" s="158"/>
      <c r="R33" s="810" t="s">
        <v>100</v>
      </c>
      <c r="S33" s="811"/>
      <c r="T33" s="158"/>
      <c r="U33" s="810" t="s">
        <v>100</v>
      </c>
      <c r="V33" s="811"/>
      <c r="W33" s="158"/>
      <c r="X33" s="810" t="s">
        <v>100</v>
      </c>
      <c r="Y33" s="811"/>
      <c r="Z33" s="158"/>
      <c r="AA33" s="810" t="s">
        <v>100</v>
      </c>
      <c r="AB33" s="811"/>
      <c r="AC33" s="158"/>
    </row>
    <row r="34" spans="1:29" ht="14.25" customHeight="1" x14ac:dyDescent="0.25">
      <c r="A34" s="246" t="str">
        <f>CONCATENATE(VALUE(LEFT(A33,1)),"c")</f>
        <v>6c</v>
      </c>
      <c r="B34" s="428"/>
      <c r="C34" s="810" t="s">
        <v>102</v>
      </c>
      <c r="D34" s="811"/>
      <c r="E34" s="156">
        <v>0</v>
      </c>
      <c r="F34" s="810" t="s">
        <v>102</v>
      </c>
      <c r="G34" s="811"/>
      <c r="H34" s="158"/>
      <c r="I34" s="810" t="s">
        <v>102</v>
      </c>
      <c r="J34" s="811"/>
      <c r="K34" s="158"/>
      <c r="L34" s="810" t="s">
        <v>102</v>
      </c>
      <c r="M34" s="811"/>
      <c r="N34" s="158"/>
      <c r="O34" s="810" t="s">
        <v>102</v>
      </c>
      <c r="P34" s="811"/>
      <c r="Q34" s="158"/>
      <c r="R34" s="810" t="s">
        <v>102</v>
      </c>
      <c r="S34" s="811"/>
      <c r="T34" s="158"/>
      <c r="U34" s="810" t="s">
        <v>102</v>
      </c>
      <c r="V34" s="811"/>
      <c r="W34" s="158"/>
      <c r="X34" s="810" t="s">
        <v>102</v>
      </c>
      <c r="Y34" s="811"/>
      <c r="Z34" s="158"/>
      <c r="AA34" s="810" t="s">
        <v>102</v>
      </c>
      <c r="AB34" s="811"/>
      <c r="AC34" s="158"/>
    </row>
    <row r="35" spans="1:29" ht="14.25" customHeight="1" x14ac:dyDescent="0.25">
      <c r="A35" s="246" t="str">
        <f>CONCATENATE(VALUE(LEFT(A34,1)),"d")</f>
        <v>6d</v>
      </c>
      <c r="B35" s="428"/>
      <c r="C35" s="810" t="s">
        <v>101</v>
      </c>
      <c r="D35" s="811"/>
      <c r="E35" s="156">
        <v>6</v>
      </c>
      <c r="F35" s="810" t="s">
        <v>101</v>
      </c>
      <c r="G35" s="811"/>
      <c r="H35" s="158"/>
      <c r="I35" s="810" t="s">
        <v>101</v>
      </c>
      <c r="J35" s="811"/>
      <c r="K35" s="158"/>
      <c r="L35" s="810" t="s">
        <v>101</v>
      </c>
      <c r="M35" s="811"/>
      <c r="N35" s="158"/>
      <c r="O35" s="810" t="s">
        <v>101</v>
      </c>
      <c r="P35" s="811"/>
      <c r="Q35" s="158"/>
      <c r="R35" s="810" t="s">
        <v>101</v>
      </c>
      <c r="S35" s="811"/>
      <c r="T35" s="158"/>
      <c r="U35" s="810" t="s">
        <v>101</v>
      </c>
      <c r="V35" s="811"/>
      <c r="W35" s="158"/>
      <c r="X35" s="810" t="s">
        <v>101</v>
      </c>
      <c r="Y35" s="811"/>
      <c r="Z35" s="158"/>
      <c r="AA35" s="810" t="s">
        <v>101</v>
      </c>
      <c r="AB35" s="811"/>
      <c r="AC35" s="158"/>
    </row>
    <row r="36" spans="1:29" ht="14.25" customHeight="1" x14ac:dyDescent="0.25">
      <c r="A36" s="247" t="str">
        <f>CONCATENATE(VALUE(LEFT(A35,1)),"e")</f>
        <v>6e</v>
      </c>
      <c r="B36" s="429"/>
      <c r="C36" s="841" t="s">
        <v>103</v>
      </c>
      <c r="D36" s="842"/>
      <c r="E36" s="157">
        <v>2</v>
      </c>
      <c r="F36" s="841" t="s">
        <v>103</v>
      </c>
      <c r="G36" s="842"/>
      <c r="H36" s="159"/>
      <c r="I36" s="841" t="s">
        <v>103</v>
      </c>
      <c r="J36" s="842"/>
      <c r="K36" s="159"/>
      <c r="L36" s="841" t="s">
        <v>103</v>
      </c>
      <c r="M36" s="842"/>
      <c r="N36" s="159"/>
      <c r="O36" s="841" t="s">
        <v>103</v>
      </c>
      <c r="P36" s="842"/>
      <c r="Q36" s="159"/>
      <c r="R36" s="841" t="s">
        <v>103</v>
      </c>
      <c r="S36" s="842"/>
      <c r="T36" s="159"/>
      <c r="U36" s="841" t="s">
        <v>103</v>
      </c>
      <c r="V36" s="842"/>
      <c r="W36" s="159"/>
      <c r="X36" s="841" t="s">
        <v>103</v>
      </c>
      <c r="Y36" s="842"/>
      <c r="Z36" s="159"/>
      <c r="AA36" s="841" t="s">
        <v>103</v>
      </c>
      <c r="AB36" s="842"/>
      <c r="AC36" s="159"/>
    </row>
    <row r="37" spans="1:29" ht="14.25" customHeight="1" x14ac:dyDescent="0.25">
      <c r="A37" s="203"/>
      <c r="B37" s="427"/>
      <c r="C37" s="127" t="s">
        <v>198</v>
      </c>
      <c r="D37" s="14"/>
      <c r="E37" s="430"/>
      <c r="F37" s="127" t="s">
        <v>198</v>
      </c>
      <c r="G37" s="14"/>
      <c r="H37" s="430"/>
      <c r="I37" s="127" t="s">
        <v>198</v>
      </c>
      <c r="J37" s="14"/>
      <c r="K37" s="430"/>
      <c r="L37" s="127" t="s">
        <v>198</v>
      </c>
      <c r="M37" s="14"/>
      <c r="N37" s="430"/>
      <c r="O37" s="127" t="s">
        <v>198</v>
      </c>
      <c r="P37" s="14"/>
      <c r="Q37" s="430"/>
      <c r="R37" s="127" t="s">
        <v>198</v>
      </c>
      <c r="S37" s="14"/>
      <c r="T37" s="430"/>
      <c r="U37" s="127" t="s">
        <v>198</v>
      </c>
      <c r="V37" s="14"/>
      <c r="W37" s="430"/>
      <c r="X37" s="14" t="s">
        <v>198</v>
      </c>
      <c r="Y37" s="14"/>
      <c r="Z37" s="430"/>
      <c r="AA37" s="14" t="s">
        <v>198</v>
      </c>
      <c r="AB37" s="14"/>
      <c r="AC37" s="430"/>
    </row>
    <row r="38" spans="1:29" ht="14.25" customHeight="1" x14ac:dyDescent="0.25">
      <c r="A38" s="246">
        <f>VALUE(LEFT(A36,1))+1</f>
        <v>7</v>
      </c>
      <c r="B38" s="431" t="s">
        <v>65</v>
      </c>
      <c r="C38" s="843" t="s">
        <v>368</v>
      </c>
      <c r="D38" s="844"/>
      <c r="E38" s="582">
        <v>3</v>
      </c>
      <c r="F38" s="843" t="s">
        <v>368</v>
      </c>
      <c r="G38" s="844"/>
      <c r="H38" s="678"/>
      <c r="I38" s="843" t="s">
        <v>368</v>
      </c>
      <c r="J38" s="844"/>
      <c r="K38" s="678"/>
      <c r="L38" s="843" t="s">
        <v>368</v>
      </c>
      <c r="M38" s="844"/>
      <c r="N38" s="678"/>
      <c r="O38" s="843" t="s">
        <v>368</v>
      </c>
      <c r="P38" s="844"/>
      <c r="Q38" s="678"/>
      <c r="R38" s="843" t="s">
        <v>368</v>
      </c>
      <c r="S38" s="844"/>
      <c r="T38" s="678"/>
      <c r="U38" s="843" t="s">
        <v>368</v>
      </c>
      <c r="V38" s="844"/>
      <c r="W38" s="678"/>
      <c r="X38" s="843" t="s">
        <v>368</v>
      </c>
      <c r="Y38" s="844"/>
      <c r="Z38" s="678"/>
      <c r="AA38" s="843" t="s">
        <v>368</v>
      </c>
      <c r="AB38" s="844"/>
      <c r="AC38" s="678"/>
    </row>
    <row r="39" spans="1:29" ht="42.75" customHeight="1" x14ac:dyDescent="0.25">
      <c r="A39" s="170">
        <f>A38+1</f>
        <v>8</v>
      </c>
      <c r="B39" s="463"/>
      <c r="C39" s="839" t="str">
        <f>"Total annual miles traveled by the vehicles reported on Line "&amp;$A$38&amp;" on behalf of individuals"</f>
        <v>Total annual miles traveled by the vehicles reported on Line 7 on behalf of individuals</v>
      </c>
      <c r="D39" s="840"/>
      <c r="E39" s="578">
        <v>32000</v>
      </c>
      <c r="F39" s="839" t="str">
        <f>"Total annual miles traveled by the vehicles reported on Line "&amp;$A$38&amp;" on behalf of individuals"</f>
        <v>Total annual miles traveled by the vehicles reported on Line 7 on behalf of individuals</v>
      </c>
      <c r="G39" s="840"/>
      <c r="H39" s="3"/>
      <c r="I39" s="839" t="str">
        <f>"Total annual miles traveled by the vehicles reported on Line "&amp;$A$38&amp;" on behalf of individuals"</f>
        <v>Total annual miles traveled by the vehicles reported on Line 7 on behalf of individuals</v>
      </c>
      <c r="J39" s="840"/>
      <c r="K39" s="3"/>
      <c r="L39" s="839" t="str">
        <f>"Total annual miles traveled by the vehicles reported on Line "&amp;$A$38&amp;" on behalf of individuals"</f>
        <v>Total annual miles traveled by the vehicles reported on Line 7 on behalf of individuals</v>
      </c>
      <c r="M39" s="840"/>
      <c r="N39" s="3"/>
      <c r="O39" s="839" t="str">
        <f>"Total annual miles traveled by the vehicles reported on Line "&amp;$A$38&amp;" on behalf of individuals"</f>
        <v>Total annual miles traveled by the vehicles reported on Line 7 on behalf of individuals</v>
      </c>
      <c r="P39" s="840"/>
      <c r="Q39" s="3"/>
      <c r="R39" s="839" t="str">
        <f>"Total annual miles traveled by the vehicles reported on Line "&amp;$A$38&amp;" on behalf of individuals"</f>
        <v>Total annual miles traveled by the vehicles reported on Line 7 on behalf of individuals</v>
      </c>
      <c r="S39" s="840"/>
      <c r="T39" s="3"/>
      <c r="U39" s="839" t="str">
        <f>"Total annual miles traveled by the vehicles reported on Line "&amp;$A$38&amp;" on behalf of individuals"</f>
        <v>Total annual miles traveled by the vehicles reported on Line 7 on behalf of individuals</v>
      </c>
      <c r="V39" s="840"/>
      <c r="W39" s="3"/>
      <c r="X39" s="839" t="str">
        <f>"Total annual miles traveled by the vehicles reported on Line "&amp;$A$38&amp;" on behalf of individuals"</f>
        <v>Total annual miles traveled by the vehicles reported on Line 7 on behalf of individuals</v>
      </c>
      <c r="Y39" s="840"/>
      <c r="Z39" s="3"/>
      <c r="AA39" s="839" t="str">
        <f>"Total annual miles traveled by the vehicles reported on Line "&amp;$A$38&amp;" on behalf of individuals"</f>
        <v>Total annual miles traveled by the vehicles reported on Line 7 on behalf of individuals</v>
      </c>
      <c r="AB39" s="840"/>
      <c r="AC39" s="3"/>
    </row>
    <row r="40" spans="1:29" ht="28.5" customHeight="1" x14ac:dyDescent="0.25">
      <c r="A40" s="242">
        <f t="shared" ref="A40:A44" si="0">A39+1</f>
        <v>9</v>
      </c>
      <c r="B40" s="463"/>
      <c r="C40" s="839" t="s">
        <v>369</v>
      </c>
      <c r="D40" s="840"/>
      <c r="E40" s="579">
        <v>6</v>
      </c>
      <c r="F40" s="839" t="s">
        <v>369</v>
      </c>
      <c r="G40" s="840"/>
      <c r="H40" s="679"/>
      <c r="I40" s="839" t="s">
        <v>369</v>
      </c>
      <c r="J40" s="840"/>
      <c r="K40" s="679"/>
      <c r="L40" s="839" t="s">
        <v>369</v>
      </c>
      <c r="M40" s="840"/>
      <c r="N40" s="679"/>
      <c r="O40" s="839" t="s">
        <v>369</v>
      </c>
      <c r="P40" s="840"/>
      <c r="Q40" s="679"/>
      <c r="R40" s="839" t="s">
        <v>369</v>
      </c>
      <c r="S40" s="840"/>
      <c r="T40" s="679"/>
      <c r="U40" s="839" t="s">
        <v>369</v>
      </c>
      <c r="V40" s="840"/>
      <c r="W40" s="679"/>
      <c r="X40" s="839" t="s">
        <v>369</v>
      </c>
      <c r="Y40" s="840"/>
      <c r="Z40" s="679"/>
      <c r="AA40" s="839" t="s">
        <v>369</v>
      </c>
      <c r="AB40" s="840"/>
      <c r="AC40" s="679"/>
    </row>
    <row r="41" spans="1:29" ht="28.5" customHeight="1" x14ac:dyDescent="0.25">
      <c r="A41" s="242">
        <f t="shared" si="0"/>
        <v>10</v>
      </c>
      <c r="B41" s="463"/>
      <c r="C41" s="839" t="s">
        <v>222</v>
      </c>
      <c r="D41" s="840"/>
      <c r="E41" s="578">
        <v>125000</v>
      </c>
      <c r="F41" s="839" t="s">
        <v>222</v>
      </c>
      <c r="G41" s="840"/>
      <c r="H41" s="3"/>
      <c r="I41" s="839" t="s">
        <v>222</v>
      </c>
      <c r="J41" s="840"/>
      <c r="K41" s="3"/>
      <c r="L41" s="839" t="s">
        <v>222</v>
      </c>
      <c r="M41" s="840"/>
      <c r="N41" s="3"/>
      <c r="O41" s="839" t="s">
        <v>222</v>
      </c>
      <c r="P41" s="840"/>
      <c r="Q41" s="3"/>
      <c r="R41" s="839" t="s">
        <v>222</v>
      </c>
      <c r="S41" s="840"/>
      <c r="T41" s="3"/>
      <c r="U41" s="839" t="s">
        <v>222</v>
      </c>
      <c r="V41" s="840"/>
      <c r="W41" s="3"/>
      <c r="X41" s="839" t="s">
        <v>222</v>
      </c>
      <c r="Y41" s="840"/>
      <c r="Z41" s="3"/>
      <c r="AA41" s="839" t="s">
        <v>222</v>
      </c>
      <c r="AB41" s="840"/>
      <c r="AC41" s="3"/>
    </row>
    <row r="42" spans="1:29" ht="28.5" customHeight="1" x14ac:dyDescent="0.25">
      <c r="A42" s="242">
        <f t="shared" si="0"/>
        <v>11</v>
      </c>
      <c r="B42" s="431" t="s">
        <v>65</v>
      </c>
      <c r="C42" s="839" t="str">
        <f>"As applicable, average purchase price of vehicles reported on Line "&amp;$A$38</f>
        <v>As applicable, average purchase price of vehicles reported on Line 7</v>
      </c>
      <c r="D42" s="840"/>
      <c r="E42" s="580">
        <v>38000</v>
      </c>
      <c r="F42" s="839" t="str">
        <f>"As applicable, average purchase price of vehicles reported on Line "&amp;$A$38</f>
        <v>As applicable, average purchase price of vehicles reported on Line 7</v>
      </c>
      <c r="G42" s="840"/>
      <c r="H42" s="4"/>
      <c r="I42" s="839" t="str">
        <f>"As applicable, average purchase price of vehicles reported on Line "&amp;$A$38</f>
        <v>As applicable, average purchase price of vehicles reported on Line 7</v>
      </c>
      <c r="J42" s="840"/>
      <c r="K42" s="4"/>
      <c r="L42" s="839" t="str">
        <f>"As applicable, average purchase price of vehicles reported on Line "&amp;$A$38</f>
        <v>As applicable, average purchase price of vehicles reported on Line 7</v>
      </c>
      <c r="M42" s="840"/>
      <c r="N42" s="4"/>
      <c r="O42" s="839" t="str">
        <f>"As applicable, average purchase price of vehicles reported on Line "&amp;$A$38</f>
        <v>As applicable, average purchase price of vehicles reported on Line 7</v>
      </c>
      <c r="P42" s="840"/>
      <c r="Q42" s="4"/>
      <c r="R42" s="839" t="str">
        <f>"As applicable, average purchase price of vehicles reported on Line "&amp;$A$38</f>
        <v>As applicable, average purchase price of vehicles reported on Line 7</v>
      </c>
      <c r="S42" s="840"/>
      <c r="T42" s="4"/>
      <c r="U42" s="839" t="str">
        <f>"As applicable, average purchase price of vehicles reported on Line "&amp;$A$38</f>
        <v>As applicable, average purchase price of vehicles reported on Line 7</v>
      </c>
      <c r="V42" s="840"/>
      <c r="W42" s="4"/>
      <c r="X42" s="839" t="str">
        <f>"As applicable, average purchase price of vehicles reported on Line "&amp;$A$38</f>
        <v>As applicable, average purchase price of vehicles reported on Line 7</v>
      </c>
      <c r="Y42" s="840"/>
      <c r="Z42" s="4"/>
      <c r="AA42" s="839" t="str">
        <f>"As applicable, average purchase price of vehicles reported on Line "&amp;$A$38</f>
        <v>As applicable, average purchase price of vehicles reported on Line 7</v>
      </c>
      <c r="AB42" s="840"/>
      <c r="AC42" s="4"/>
    </row>
    <row r="43" spans="1:29" ht="28.5" customHeight="1" x14ac:dyDescent="0.25">
      <c r="A43" s="242">
        <f t="shared" si="0"/>
        <v>12</v>
      </c>
      <c r="B43" s="431" t="s">
        <v>65</v>
      </c>
      <c r="C43" s="839" t="str">
        <f>"As applicable, average monthly lease price of vehicles reported on Line "&amp;$A$38</f>
        <v>As applicable, average monthly lease price of vehicles reported on Line 7</v>
      </c>
      <c r="D43" s="840"/>
      <c r="E43" s="580">
        <v>375</v>
      </c>
      <c r="F43" s="839" t="str">
        <f>"As applicable, average monthly lease price of vehicles reported on Line "&amp;$A$38</f>
        <v>As applicable, average monthly lease price of vehicles reported on Line 7</v>
      </c>
      <c r="G43" s="840"/>
      <c r="H43" s="4"/>
      <c r="I43" s="839" t="str">
        <f>"As applicable, average monthly lease price of vehicles reported on Line "&amp;$A$38</f>
        <v>As applicable, average monthly lease price of vehicles reported on Line 7</v>
      </c>
      <c r="J43" s="840"/>
      <c r="K43" s="4"/>
      <c r="L43" s="839" t="str">
        <f>"As applicable, average monthly lease price of vehicles reported on Line "&amp;$A$38</f>
        <v>As applicable, average monthly lease price of vehicles reported on Line 7</v>
      </c>
      <c r="M43" s="840"/>
      <c r="N43" s="4"/>
      <c r="O43" s="839" t="str">
        <f>"As applicable, average monthly lease price of vehicles reported on Line "&amp;$A$38</f>
        <v>As applicable, average monthly lease price of vehicles reported on Line 7</v>
      </c>
      <c r="P43" s="840"/>
      <c r="Q43" s="4"/>
      <c r="R43" s="839" t="str">
        <f>"As applicable, average monthly lease price of vehicles reported on Line "&amp;$A$38</f>
        <v>As applicable, average monthly lease price of vehicles reported on Line 7</v>
      </c>
      <c r="S43" s="840"/>
      <c r="T43" s="4"/>
      <c r="U43" s="839" t="str">
        <f>"As applicable, average monthly lease price of vehicles reported on Line "&amp;$A$38</f>
        <v>As applicable, average monthly lease price of vehicles reported on Line 7</v>
      </c>
      <c r="V43" s="840"/>
      <c r="W43" s="4"/>
      <c r="X43" s="839" t="str">
        <f>"As applicable, average monthly lease price of vehicles reported on Line "&amp;$A$38</f>
        <v>As applicable, average monthly lease price of vehicles reported on Line 7</v>
      </c>
      <c r="Y43" s="840"/>
      <c r="Z43" s="4"/>
      <c r="AA43" s="839" t="str">
        <f>"As applicable, average monthly lease price of vehicles reported on Line "&amp;$A$38</f>
        <v>As applicable, average monthly lease price of vehicles reported on Line 7</v>
      </c>
      <c r="AB43" s="840"/>
      <c r="AC43" s="4"/>
    </row>
    <row r="44" spans="1:29" ht="28.5" customHeight="1" x14ac:dyDescent="0.25">
      <c r="A44" s="245">
        <f t="shared" si="0"/>
        <v>13</v>
      </c>
      <c r="B44" s="424"/>
      <c r="C44" s="845" t="s">
        <v>396</v>
      </c>
      <c r="D44" s="846"/>
      <c r="E44" s="581">
        <v>0</v>
      </c>
      <c r="F44" s="845" t="s">
        <v>396</v>
      </c>
      <c r="G44" s="846"/>
      <c r="H44" s="5"/>
      <c r="I44" s="845" t="s">
        <v>396</v>
      </c>
      <c r="J44" s="846"/>
      <c r="K44" s="5"/>
      <c r="L44" s="845" t="s">
        <v>396</v>
      </c>
      <c r="M44" s="846"/>
      <c r="N44" s="5"/>
      <c r="O44" s="845" t="s">
        <v>396</v>
      </c>
      <c r="P44" s="846"/>
      <c r="Q44" s="5"/>
      <c r="R44" s="845" t="s">
        <v>396</v>
      </c>
      <c r="S44" s="846"/>
      <c r="T44" s="5"/>
      <c r="U44" s="845" t="s">
        <v>396</v>
      </c>
      <c r="V44" s="846"/>
      <c r="W44" s="5"/>
      <c r="X44" s="845" t="s">
        <v>396</v>
      </c>
      <c r="Y44" s="846"/>
      <c r="Z44" s="5"/>
      <c r="AA44" s="845" t="s">
        <v>396</v>
      </c>
      <c r="AB44" s="846"/>
      <c r="AC44" s="5"/>
    </row>
  </sheetData>
  <sheetProtection algorithmName="SHA-512" hashValue="xhV9aHgVqTU30mOgaeWyXiHiaKGDlxoB5WQ7jVubkwplkTikRd7C1MdyrWIHQhW6698ktcEzSZYuSNem3Ny2Dw==" saltValue="o7y2abs4yD0HMcU3f6P3CQ==" spinCount="100000" sheet="1" objects="1" scenarios="1"/>
  <mergeCells count="252">
    <mergeCell ref="C4:K4"/>
    <mergeCell ref="L4:T4"/>
    <mergeCell ref="U4:AC4"/>
    <mergeCell ref="AA43:AB43"/>
    <mergeCell ref="AA44:AB44"/>
    <mergeCell ref="C3:K3"/>
    <mergeCell ref="L3:T3"/>
    <mergeCell ref="U3:AC3"/>
    <mergeCell ref="C1:K1"/>
    <mergeCell ref="L1:T1"/>
    <mergeCell ref="U1:AC1"/>
    <mergeCell ref="AA35:AB35"/>
    <mergeCell ref="AA36:AB36"/>
    <mergeCell ref="AA38:AB38"/>
    <mergeCell ref="AA39:AB39"/>
    <mergeCell ref="AA40:AB40"/>
    <mergeCell ref="AA41:AB41"/>
    <mergeCell ref="AA42:AB42"/>
    <mergeCell ref="AB17:AC17"/>
    <mergeCell ref="AB18:AC18"/>
    <mergeCell ref="AB19:AC19"/>
    <mergeCell ref="AB20:AC20"/>
    <mergeCell ref="AA22:AC22"/>
    <mergeCell ref="AA31:AC31"/>
    <mergeCell ref="AA32:AB32"/>
    <mergeCell ref="AA33:AB33"/>
    <mergeCell ref="AA34:AB34"/>
    <mergeCell ref="AA6:AC6"/>
    <mergeCell ref="AB8:AC8"/>
    <mergeCell ref="AB9:AC9"/>
    <mergeCell ref="AB10:AC10"/>
    <mergeCell ref="AB12:AC12"/>
    <mergeCell ref="AB13:AC13"/>
    <mergeCell ref="AB14:AC14"/>
    <mergeCell ref="AB15:AC15"/>
    <mergeCell ref="AB16:AC16"/>
    <mergeCell ref="U40:V40"/>
    <mergeCell ref="U41:V41"/>
    <mergeCell ref="U42:V42"/>
    <mergeCell ref="U43:V43"/>
    <mergeCell ref="U44:V44"/>
    <mergeCell ref="X38:Y38"/>
    <mergeCell ref="X39:Y39"/>
    <mergeCell ref="X40:Y40"/>
    <mergeCell ref="X41:Y41"/>
    <mergeCell ref="X42:Y42"/>
    <mergeCell ref="X43:Y43"/>
    <mergeCell ref="X44:Y44"/>
    <mergeCell ref="O40:P40"/>
    <mergeCell ref="O41:P41"/>
    <mergeCell ref="O42:P42"/>
    <mergeCell ref="O43:P43"/>
    <mergeCell ref="O44:P44"/>
    <mergeCell ref="R38:S38"/>
    <mergeCell ref="R39:S39"/>
    <mergeCell ref="R40:S40"/>
    <mergeCell ref="R41:S41"/>
    <mergeCell ref="R42:S42"/>
    <mergeCell ref="R43:S43"/>
    <mergeCell ref="R44:S44"/>
    <mergeCell ref="I40:J40"/>
    <mergeCell ref="I41:J41"/>
    <mergeCell ref="I42:J42"/>
    <mergeCell ref="I43:J43"/>
    <mergeCell ref="I44:J44"/>
    <mergeCell ref="L38:M38"/>
    <mergeCell ref="L39:M39"/>
    <mergeCell ref="L40:M40"/>
    <mergeCell ref="L41:M41"/>
    <mergeCell ref="L42:M42"/>
    <mergeCell ref="L43:M43"/>
    <mergeCell ref="L44:M44"/>
    <mergeCell ref="C40:D40"/>
    <mergeCell ref="C41:D41"/>
    <mergeCell ref="C42:D42"/>
    <mergeCell ref="C43:D43"/>
    <mergeCell ref="C44:D44"/>
    <mergeCell ref="F38:G38"/>
    <mergeCell ref="F39:G39"/>
    <mergeCell ref="F40:G40"/>
    <mergeCell ref="F41:G41"/>
    <mergeCell ref="F42:G42"/>
    <mergeCell ref="F43:G43"/>
    <mergeCell ref="F44:G44"/>
    <mergeCell ref="C35:D35"/>
    <mergeCell ref="F35:G35"/>
    <mergeCell ref="I35:J35"/>
    <mergeCell ref="L35:M35"/>
    <mergeCell ref="O35:P35"/>
    <mergeCell ref="R35:S35"/>
    <mergeCell ref="U35:V35"/>
    <mergeCell ref="X35:Y35"/>
    <mergeCell ref="C39:D39"/>
    <mergeCell ref="I39:J39"/>
    <mergeCell ref="O39:P39"/>
    <mergeCell ref="U39:V39"/>
    <mergeCell ref="C36:D36"/>
    <mergeCell ref="F36:G36"/>
    <mergeCell ref="I36:J36"/>
    <mergeCell ref="L36:M36"/>
    <mergeCell ref="O36:P36"/>
    <mergeCell ref="R36:S36"/>
    <mergeCell ref="U36:V36"/>
    <mergeCell ref="X36:Y36"/>
    <mergeCell ref="C38:D38"/>
    <mergeCell ref="I38:J38"/>
    <mergeCell ref="O38:P38"/>
    <mergeCell ref="U38:V38"/>
    <mergeCell ref="S13:T13"/>
    <mergeCell ref="S14:T14"/>
    <mergeCell ref="S15:T15"/>
    <mergeCell ref="S16:T16"/>
    <mergeCell ref="S17:T17"/>
    <mergeCell ref="S20:T20"/>
    <mergeCell ref="C32:D32"/>
    <mergeCell ref="F32:G32"/>
    <mergeCell ref="I32:J32"/>
    <mergeCell ref="L32:M32"/>
    <mergeCell ref="O32:P32"/>
    <mergeCell ref="R32:S32"/>
    <mergeCell ref="P19:Q19"/>
    <mergeCell ref="S19:T19"/>
    <mergeCell ref="C22:E22"/>
    <mergeCell ref="F22:H22"/>
    <mergeCell ref="I22:K22"/>
    <mergeCell ref="L22:N22"/>
    <mergeCell ref="O22:Q22"/>
    <mergeCell ref="R22:T22"/>
    <mergeCell ref="D18:E18"/>
    <mergeCell ref="D19:E19"/>
    <mergeCell ref="J19:K19"/>
    <mergeCell ref="M19:N19"/>
    <mergeCell ref="Y13:Z13"/>
    <mergeCell ref="Y14:Z14"/>
    <mergeCell ref="Y15:Z15"/>
    <mergeCell ref="Y16:Z16"/>
    <mergeCell ref="Y17:Z17"/>
    <mergeCell ref="Y20:Z20"/>
    <mergeCell ref="V13:W13"/>
    <mergeCell ref="V14:W14"/>
    <mergeCell ref="V15:W15"/>
    <mergeCell ref="V16:W16"/>
    <mergeCell ref="V17:W17"/>
    <mergeCell ref="V20:W20"/>
    <mergeCell ref="V19:W19"/>
    <mergeCell ref="Y19:Z19"/>
    <mergeCell ref="U22:W22"/>
    <mergeCell ref="X22:Z22"/>
    <mergeCell ref="D13:E13"/>
    <mergeCell ref="D20:E20"/>
    <mergeCell ref="D14:E14"/>
    <mergeCell ref="D15:E15"/>
    <mergeCell ref="D16:E16"/>
    <mergeCell ref="D17:E17"/>
    <mergeCell ref="G13:H13"/>
    <mergeCell ref="G20:H20"/>
    <mergeCell ref="M20:N20"/>
    <mergeCell ref="J13:K13"/>
    <mergeCell ref="J14:K14"/>
    <mergeCell ref="J15:K15"/>
    <mergeCell ref="J16:K16"/>
    <mergeCell ref="J17:K17"/>
    <mergeCell ref="J20:K20"/>
    <mergeCell ref="G19:H19"/>
    <mergeCell ref="P13:Q13"/>
    <mergeCell ref="P14:Q14"/>
    <mergeCell ref="P15:Q15"/>
    <mergeCell ref="P16:Q16"/>
    <mergeCell ref="P17:Q17"/>
    <mergeCell ref="P20:Q20"/>
    <mergeCell ref="V8:W8"/>
    <mergeCell ref="Y8:Z8"/>
    <mergeCell ref="D10:E10"/>
    <mergeCell ref="G10:H10"/>
    <mergeCell ref="J10:K10"/>
    <mergeCell ref="M10:N10"/>
    <mergeCell ref="P10:Q10"/>
    <mergeCell ref="S10:T10"/>
    <mergeCell ref="V10:W10"/>
    <mergeCell ref="Y10:Z10"/>
    <mergeCell ref="D8:E8"/>
    <mergeCell ref="G8:H8"/>
    <mergeCell ref="J8:K8"/>
    <mergeCell ref="M8:N8"/>
    <mergeCell ref="P8:Q8"/>
    <mergeCell ref="S8:T8"/>
    <mergeCell ref="D9:E9"/>
    <mergeCell ref="G9:H9"/>
    <mergeCell ref="J9:K9"/>
    <mergeCell ref="M9:N9"/>
    <mergeCell ref="P9:Q9"/>
    <mergeCell ref="S9:T9"/>
    <mergeCell ref="V9:W9"/>
    <mergeCell ref="Y9:Z9"/>
    <mergeCell ref="P18:Q18"/>
    <mergeCell ref="S18:T18"/>
    <mergeCell ref="V18:W18"/>
    <mergeCell ref="Y18:Z18"/>
    <mergeCell ref="G14:H14"/>
    <mergeCell ref="G15:H15"/>
    <mergeCell ref="G16:H16"/>
    <mergeCell ref="G17:H17"/>
    <mergeCell ref="C6:E6"/>
    <mergeCell ref="F6:H6"/>
    <mergeCell ref="I6:K6"/>
    <mergeCell ref="L6:N6"/>
    <mergeCell ref="O6:Q6"/>
    <mergeCell ref="R6:T6"/>
    <mergeCell ref="U6:W6"/>
    <mergeCell ref="X6:Z6"/>
    <mergeCell ref="D12:E12"/>
    <mergeCell ref="G12:H12"/>
    <mergeCell ref="J12:K12"/>
    <mergeCell ref="M12:N12"/>
    <mergeCell ref="P12:Q12"/>
    <mergeCell ref="S12:T12"/>
    <mergeCell ref="V12:W12"/>
    <mergeCell ref="Y12:Z12"/>
    <mergeCell ref="M13:N13"/>
    <mergeCell ref="M14:N14"/>
    <mergeCell ref="M15:N15"/>
    <mergeCell ref="M16:N16"/>
    <mergeCell ref="M17:N17"/>
    <mergeCell ref="C31:E31"/>
    <mergeCell ref="F31:H31"/>
    <mergeCell ref="I31:K31"/>
    <mergeCell ref="L31:N31"/>
    <mergeCell ref="G18:H18"/>
    <mergeCell ref="J18:K18"/>
    <mergeCell ref="M18:N18"/>
    <mergeCell ref="O31:Q31"/>
    <mergeCell ref="R31:T31"/>
    <mergeCell ref="U31:W31"/>
    <mergeCell ref="X31:Z31"/>
    <mergeCell ref="C34:D34"/>
    <mergeCell ref="F34:G34"/>
    <mergeCell ref="I34:J34"/>
    <mergeCell ref="L34:M34"/>
    <mergeCell ref="O34:P34"/>
    <mergeCell ref="R34:S34"/>
    <mergeCell ref="U34:V34"/>
    <mergeCell ref="X34:Y34"/>
    <mergeCell ref="U32:V32"/>
    <mergeCell ref="X32:Y32"/>
    <mergeCell ref="C33:D33"/>
    <mergeCell ref="F33:G33"/>
    <mergeCell ref="I33:J33"/>
    <mergeCell ref="L33:M33"/>
    <mergeCell ref="O33:P33"/>
    <mergeCell ref="R33:S33"/>
    <mergeCell ref="U33:V33"/>
    <mergeCell ref="X33:Y33"/>
  </mergeCells>
  <dataValidations count="18">
    <dataValidation allowBlank="1" showInputMessage="1" showErrorMessage="1" prompt="See page 8 of the instructions." sqref="B12" xr:uid="{00000000-0002-0000-0A00-000002000000}"/>
    <dataValidation allowBlank="1" showInputMessage="1" showErrorMessage="1" prompt="Report the maximum number of individuals that the house is licensed to serve on an ongoing basis." sqref="B9" xr:uid="{00000000-0002-0000-0A00-000003000000}"/>
    <dataValidation type="list" allowBlank="1" showInputMessage="1" showErrorMessage="1" sqref="V8:W8 S8:T8 G8:H8 J8:K8 M8:N8 P8:Q8 Y8:Z8 AB8:AC8" xr:uid="{00000000-0002-0000-0A00-000004000000}">
      <formula1>"House,Duplex,Apartment,Mobile Home"</formula1>
    </dataValidation>
    <dataValidation type="list" allowBlank="1" showInputMessage="1" showErrorMessage="1" sqref="D8:E8" xr:uid="{00000000-0002-0000-0A00-000005000000}">
      <formula1>"House,Duplex,Apartment"</formula1>
    </dataValidation>
    <dataValidation type="decimal" operator="greaterThanOrEqual" allowBlank="1" showInputMessage="1" showErrorMessage="1" error="Please enter a valid number." sqref="J24:K30 M24:N30 P24:Q30 S24:T30 V24:W30 Y24:Z30 G24:H30 AB24:AC30" xr:uid="{00000000-0002-0000-0A00-000006000000}">
      <formula1>0</formula1>
    </dataValidation>
    <dataValidation type="whole" allowBlank="1" showInputMessage="1" showErrorMessage="1" sqref="J9:K9 M9:N9 P9:Q9 S9:T9 Y9:Z9 G9:H9 V9:W9 AB9:AC9" xr:uid="{00000000-0002-0000-0A00-000007000000}">
      <formula1>0</formula1>
      <formula2>20</formula2>
    </dataValidation>
    <dataValidation operator="greaterThanOrEqual" allowBlank="1" showInputMessage="1" showErrorMessage="1" error="Please enter a valid number." sqref="C13:C20 F13:F20 I13:I20 L13:L20 O13:O20 R13:R20 U13:U20 X13:X20 AA13:AA20" xr:uid="{00000000-0002-0000-0A00-000009000000}"/>
    <dataValidation allowBlank="1" showInputMessage="1" showErrorMessage="1" prompt="As applicable, report the average monthly lease cost of the vehicles assigned to the residence." sqref="B43 B39:B41" xr:uid="{4F7A2F90-26B3-44A2-BB71-FEB10F8F0676}"/>
    <dataValidation allowBlank="1" showInputMessage="1" showErrorMessage="1" prompt="As applicable, report the average purchase price of the vehicles assigned to the residence." sqref="B42" xr:uid="{C9A8BB6C-2BD3-4672-A061-99336D08847B}"/>
    <dataValidation allowBlank="1" showInputMessage="1" showErrorMessage="1" prompt="Report the number of vehicles assigned to the home." sqref="B38" xr:uid="{0D17B6F3-8C01-47DB-94C6-43CFCE148723}"/>
    <dataValidation type="whole" allowBlank="1" showInputMessage="1" showErrorMessage="1" sqref="D9" xr:uid="{68D8B69F-154B-4FDB-B90C-D88B9154F474}">
      <formula1>1</formula1>
      <formula2>99</formula2>
    </dataValidation>
    <dataValidation type="decimal" operator="greaterThan" allowBlank="1" showInputMessage="1" showErrorMessage="1" sqref="G10:H10 J10:K10 M10:N10 P10:Q10 S10:T10 V10:W10 Y10:Z10 AB10:AC10" xr:uid="{7511B54E-6EB6-4DBF-AD5D-D75B95D4A9A2}">
      <formula1>0</formula1>
    </dataValidation>
    <dataValidation allowBlank="1" showInputMessage="1" showErrorMessage="1" prompt="The  occupancy rate represents the percentage of days in the year all beds were occupied. See page 8 of the instructions." sqref="B10" xr:uid="{1534ED72-BA2D-4DC6-BE4C-03C4E3E69B5C}"/>
    <dataValidation allowBlank="1" showInputMessage="1" showErrorMessage="1" prompt="As applicable, report the average number of hours of professional supports delivered to the residents of the home. Include only direct supports (that is, time spent working directly with a resident)." sqref="B31" xr:uid="{6DAA779E-1F3D-48D5-BEA5-383D74E1FBC9}"/>
    <dataValidation allowBlank="1" showErrorMessage="1" prompt="Enter a job category that is considered to be a Behavioral Health Professional._x000a_" sqref="C40 X40 F40 I40 L40 O40 R40 U40 AA40" xr:uid="{24681931-76B6-4508-BC15-D855FB0E5667}"/>
    <dataValidation type="decimal" operator="greaterThanOrEqual" allowBlank="1" showInputMessage="1" showErrorMessage="1" error="Please input a valid number." sqref="T38:T44 H38:H44 Z38:Z44 K38:K44 N38:N44 Q38:Q44 W38:W44 AC38:AC44" xr:uid="{48AF0BC0-2ED3-41A0-A45E-1151DE73500D}">
      <formula1>0</formula1>
    </dataValidation>
    <dataValidation type="list" operator="greaterThanOrEqual" allowBlank="1" showInputMessage="1" showErrorMessage="1" error="Please enter a valid number." sqref="D13:E20 G13:H20 Y13:Z20 J13:K20 M13:N20 P13:Q20 S13:T20 V13:W20 AB13:AC20" xr:uid="{FCBC0C20-CEA4-45AB-87C3-542C161B3107}">
      <formula1>"Section 20, Section 18-Level II, Section 18-Level III, Section 21, Other"</formula1>
    </dataValidation>
    <dataValidation allowBlank="1" showInputMessage="1" showErrorMessage="1" prompt="See page 8 of the instructions." sqref="B22" xr:uid="{5CE60BDF-E107-4531-BE88-1260C110EA12}"/>
  </dataValidations>
  <printOptions horizontalCentered="1"/>
  <pageMargins left="0.25" right="0.25" top="0.75" bottom="0.75" header="0.3" footer="0.3"/>
  <pageSetup scale="90" orientation="landscape" r:id="rId1"/>
  <headerFooter>
    <oddHeader>&amp;R&amp;"Times New Roman,Regular"Page &amp;P of &amp;N&amp;C&amp;"Times New Roman,Regular"Maine Department of Health and Human Services
Sections 18, 20, 21, and 29 Services - Provider Survey</oddHeader>
    <oddFooter>&amp;R&amp;"Times New Roman,Regular" printed &amp;D&amp;L&amp;"Times New Roman,Regular"Questions? Contact Tina Harper with Health Management Associates at tharper@healthmanagement.com or (480) 680-1508.</oddFooter>
  </headerFooter>
  <rowBreaks count="1" manualBreakCount="1">
    <brk id="36" max="28" man="1"/>
  </rowBreaks>
  <colBreaks count="1" manualBreakCount="1">
    <brk id="11" max="45" man="1"/>
  </colBreak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A16B5E-FEB0-4FA6-A4D8-E635349C03BD}">
  <sheetPr codeName="Sheet18"/>
  <dimension ref="A1:F15"/>
  <sheetViews>
    <sheetView showGridLines="0" zoomScaleNormal="100" zoomScaleSheetLayoutView="100" workbookViewId="0">
      <selection activeCell="F8" sqref="F8"/>
    </sheetView>
  </sheetViews>
  <sheetFormatPr defaultColWidth="9.140625" defaultRowHeight="15" x14ac:dyDescent="0.25"/>
  <cols>
    <col min="1" max="1" width="5.7109375" style="387" customWidth="1"/>
    <col min="2" max="2" width="108.7109375" style="399" customWidth="1"/>
    <col min="3" max="4" width="10.7109375" style="399" customWidth="1"/>
    <col min="5" max="5" width="3.7109375" style="399" bestFit="1" customWidth="1"/>
    <col min="6" max="16384" width="9.140625" style="399"/>
  </cols>
  <sheetData>
    <row r="1" spans="1:6" x14ac:dyDescent="0.25">
      <c r="A1" s="848" t="str">
        <f>IF(ISBLANK('Contact Info'!C7),"",'Contact Info'!C7)</f>
        <v/>
      </c>
      <c r="B1" s="848"/>
      <c r="C1" s="848"/>
      <c r="D1" s="848"/>
    </row>
    <row r="2" spans="1:6" ht="6" customHeight="1" x14ac:dyDescent="0.25">
      <c r="A2" s="400"/>
      <c r="B2" s="387"/>
      <c r="C2" s="387"/>
      <c r="D2" s="387"/>
    </row>
    <row r="3" spans="1:6" ht="15.6" customHeight="1" x14ac:dyDescent="0.25">
      <c r="A3" s="849" t="s">
        <v>234</v>
      </c>
      <c r="B3" s="849"/>
      <c r="C3" s="849"/>
      <c r="D3" s="849"/>
    </row>
    <row r="4" spans="1:6" ht="6" customHeight="1" x14ac:dyDescent="0.25">
      <c r="A4" s="401"/>
      <c r="B4" s="401"/>
      <c r="C4" s="401"/>
      <c r="D4" s="401"/>
    </row>
    <row r="5" spans="1:6" x14ac:dyDescent="0.25">
      <c r="A5" s="220" t="s">
        <v>0</v>
      </c>
      <c r="B5" s="221" t="s">
        <v>1</v>
      </c>
      <c r="C5" s="222" t="s">
        <v>2</v>
      </c>
      <c r="D5" s="236" t="s">
        <v>15</v>
      </c>
    </row>
    <row r="6" spans="1:6" s="405" customFormat="1" ht="15" customHeight="1" x14ac:dyDescent="0.25">
      <c r="A6" s="224"/>
      <c r="B6" s="119" t="s">
        <v>12</v>
      </c>
      <c r="C6" s="94"/>
      <c r="D6" s="234"/>
    </row>
    <row r="7" spans="1:6" ht="15" customHeight="1" x14ac:dyDescent="0.25">
      <c r="A7" s="201">
        <v>1</v>
      </c>
      <c r="B7" s="506" t="s">
        <v>235</v>
      </c>
      <c r="C7" s="54">
        <v>5</v>
      </c>
      <c r="D7" s="570"/>
    </row>
    <row r="8" spans="1:6" ht="15" customHeight="1" x14ac:dyDescent="0.25">
      <c r="A8" s="210" t="s">
        <v>281</v>
      </c>
      <c r="B8" s="507" t="s">
        <v>284</v>
      </c>
      <c r="C8" s="509">
        <v>0.2</v>
      </c>
      <c r="D8" s="571"/>
      <c r="E8" s="377" t="s">
        <v>65</v>
      </c>
      <c r="F8" s="573" t="str">
        <f>IF(AND(SUM(D8:D10)&gt;0,SUM(D8:D10)&lt;&gt;1),"Error: allocation does not equal 100%","")</f>
        <v/>
      </c>
    </row>
    <row r="9" spans="1:6" ht="15" customHeight="1" x14ac:dyDescent="0.25">
      <c r="A9" s="210" t="s">
        <v>282</v>
      </c>
      <c r="B9" s="507" t="s">
        <v>285</v>
      </c>
      <c r="C9" s="509">
        <v>0.6</v>
      </c>
      <c r="D9" s="571"/>
    </row>
    <row r="10" spans="1:6" ht="15" customHeight="1" x14ac:dyDescent="0.25">
      <c r="A10" s="213" t="s">
        <v>283</v>
      </c>
      <c r="B10" s="240" t="s">
        <v>286</v>
      </c>
      <c r="C10" s="510">
        <v>0.2</v>
      </c>
      <c r="D10" s="572"/>
    </row>
    <row r="11" spans="1:6" ht="15" customHeight="1" x14ac:dyDescent="0.25">
      <c r="A11" s="224"/>
      <c r="B11" s="119" t="s">
        <v>57</v>
      </c>
      <c r="C11" s="94"/>
      <c r="D11" s="200"/>
    </row>
    <row r="12" spans="1:6" ht="15" customHeight="1" x14ac:dyDescent="0.25">
      <c r="A12" s="210">
        <v>3</v>
      </c>
      <c r="B12" s="96" t="s">
        <v>287</v>
      </c>
      <c r="C12" s="508">
        <v>5</v>
      </c>
      <c r="D12" s="568"/>
    </row>
    <row r="13" spans="1:6" ht="15" customHeight="1" x14ac:dyDescent="0.25">
      <c r="A13" s="210">
        <f>A12+1</f>
        <v>4</v>
      </c>
      <c r="B13" s="96" t="s">
        <v>288</v>
      </c>
      <c r="C13" s="508">
        <v>200</v>
      </c>
      <c r="D13" s="568"/>
      <c r="E13" s="377" t="s">
        <v>65</v>
      </c>
    </row>
    <row r="14" spans="1:6" ht="15" customHeight="1" x14ac:dyDescent="0.25">
      <c r="A14" s="213">
        <f>A13+1</f>
        <v>5</v>
      </c>
      <c r="B14" s="160" t="s">
        <v>289</v>
      </c>
      <c r="C14" s="166">
        <v>356</v>
      </c>
      <c r="D14" s="569"/>
    </row>
    <row r="15" spans="1:6" x14ac:dyDescent="0.25">
      <c r="E15" s="446"/>
    </row>
  </sheetData>
  <sheetProtection algorithmName="SHA-512" hashValue="4ikx01WhddFDh/YhqD1j7eA9MQCKe5DY/gvVKrXpbjUPhj/ILGZksNXiTuBpfDuaLngs01VQiiddE/upRyJekw==" saltValue="ismgJ1L6tt0JTtUX12tniw==" spinCount="100000" sheet="1" objects="1" scenarios="1"/>
  <mergeCells count="2">
    <mergeCell ref="A1:D1"/>
    <mergeCell ref="A3:D3"/>
  </mergeCells>
  <phoneticPr fontId="47" type="noConversion"/>
  <conditionalFormatting sqref="D8:D10">
    <cfRule type="expression" dxfId="23" priority="1">
      <formula>AND(SUM(D$8:D$10)&lt;&gt;1,SUM(D$8:D$10)&lt;&gt;0)</formula>
    </cfRule>
  </conditionalFormatting>
  <dataValidations count="4">
    <dataValidation type="decimal" operator="greaterThanOrEqual" allowBlank="1" showInputMessage="1" showErrorMessage="1" error="Please enter a valid number." sqref="D7:D10 D12:D14" xr:uid="{7A88E3E6-CCFF-4E96-9406-0FA2704C5AFF}">
      <formula1>0</formula1>
    </dataValidation>
    <dataValidation allowBlank="1" showErrorMessage="1" prompt="Enter a job category that is considered to be a Behavioral Health Professional._x000a_" sqref="B7:B10 B12:B14" xr:uid="{91125BA1-2E69-4D7E-AC7C-7CB8696DDB6E}"/>
    <dataValidation allowBlank="1" showInputMessage="1" showErrorMessage="1" prompt="The values reported on Lines 2a through 2c should total 100 percent." sqref="E8" xr:uid="{17129F4A-E1EA-46EC-BDDB-AC7400202788}"/>
    <dataValidation allowBlank="1" showInputMessage="1" showErrorMessage="1" prompt="Report the total number of hours that the staff reported on Line 3 are scheduled to provide Remote Monitoring services." sqref="E13" xr:uid="{37DAC153-CB35-4117-A2FE-82C86F06C5F5}"/>
  </dataValidations>
  <printOptions horizontalCentered="1"/>
  <pageMargins left="0.25" right="0.25" top="0.75" bottom="0.75" header="0.3" footer="0.3"/>
  <pageSetup scale="90" fitToHeight="0" orientation="landscape" r:id="rId1"/>
  <headerFooter>
    <oddHeader>&amp;R&amp;"Times New Roman,Regular"Page &amp;P of &amp;N&amp;C&amp;"Times New Roman,Regular"Maine Department of Health and Human Services
Sections 18, 20, 21, and 29 Services - Provider Survey</oddHeader>
    <oddFooter>&amp;R&amp;"Times New Roman,Regular" printed &amp;D&amp;L&amp;"Times New Roman,Regular"Questions? Contact Tina Harper with Health Management Associates at tharper@healthmanagement.com or (480) 680-1508.</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49CB4F0-38E3-49DC-9960-DA79C26D8C07}">
  <sheetPr codeName="Sheet11"/>
  <dimension ref="A1:E25"/>
  <sheetViews>
    <sheetView zoomScaleNormal="100" zoomScaleSheetLayoutView="100" workbookViewId="0">
      <selection activeCell="D7" sqref="D7"/>
    </sheetView>
  </sheetViews>
  <sheetFormatPr defaultColWidth="8.85546875" defaultRowHeight="15.75" x14ac:dyDescent="0.25"/>
  <cols>
    <col min="1" max="1" width="5.7109375" style="387" customWidth="1"/>
    <col min="2" max="2" width="108.7109375" style="399" customWidth="1"/>
    <col min="3" max="4" width="10.7109375" style="387" customWidth="1"/>
    <col min="5" max="5" width="3.5703125" style="674" bestFit="1" customWidth="1"/>
    <col min="6" max="16384" width="8.85546875" style="62"/>
  </cols>
  <sheetData>
    <row r="1" spans="1:5" x14ac:dyDescent="0.25">
      <c r="A1" s="848" t="str">
        <f>IF(ISBLANK('Contact Info'!C7),"",'Contact Info'!C7)</f>
        <v/>
      </c>
      <c r="B1" s="848"/>
      <c r="C1" s="848"/>
      <c r="D1" s="848"/>
    </row>
    <row r="2" spans="1:5" ht="6" customHeight="1" x14ac:dyDescent="0.25">
      <c r="A2" s="386"/>
      <c r="B2" s="387"/>
    </row>
    <row r="3" spans="1:5" ht="14.45" customHeight="1" x14ac:dyDescent="0.25">
      <c r="A3" s="759" t="s">
        <v>196</v>
      </c>
      <c r="B3" s="759"/>
      <c r="C3" s="759"/>
      <c r="D3" s="759"/>
      <c r="E3" s="675"/>
    </row>
    <row r="4" spans="1:5" ht="6" customHeight="1" x14ac:dyDescent="0.25">
      <c r="A4" s="278"/>
      <c r="B4" s="278"/>
      <c r="C4" s="278"/>
      <c r="D4" s="278"/>
      <c r="E4" s="662"/>
    </row>
    <row r="5" spans="1:5" ht="15" customHeight="1" x14ac:dyDescent="0.25">
      <c r="A5" s="511" t="s">
        <v>0</v>
      </c>
      <c r="B5" s="512" t="s">
        <v>1</v>
      </c>
      <c r="C5" s="222" t="s">
        <v>2</v>
      </c>
      <c r="D5" s="513" t="s">
        <v>15</v>
      </c>
      <c r="E5" s="388"/>
    </row>
    <row r="6" spans="1:5" ht="15" customHeight="1" x14ac:dyDescent="0.25">
      <c r="A6" s="514"/>
      <c r="B6" s="515" t="s">
        <v>174</v>
      </c>
      <c r="C6" s="94"/>
      <c r="D6" s="237"/>
      <c r="E6" s="385"/>
    </row>
    <row r="7" spans="1:5" ht="15" customHeight="1" x14ac:dyDescent="0.25">
      <c r="A7" s="516">
        <v>1</v>
      </c>
      <c r="B7" s="96" t="s">
        <v>175</v>
      </c>
      <c r="C7" s="46">
        <v>24</v>
      </c>
      <c r="D7" s="225"/>
      <c r="E7" s="365"/>
    </row>
    <row r="8" spans="1:5" ht="15" customHeight="1" x14ac:dyDescent="0.25">
      <c r="A8" s="516">
        <f>A7+1</f>
        <v>2</v>
      </c>
      <c r="B8" s="96" t="s">
        <v>176</v>
      </c>
      <c r="C8" s="46">
        <v>26</v>
      </c>
      <c r="D8" s="225"/>
      <c r="E8" s="365"/>
    </row>
    <row r="9" spans="1:5" ht="15" customHeight="1" x14ac:dyDescent="0.25">
      <c r="A9" s="492">
        <f>A8+1</f>
        <v>3</v>
      </c>
      <c r="B9" s="160" t="s">
        <v>177</v>
      </c>
      <c r="C9" s="161">
        <v>9</v>
      </c>
      <c r="D9" s="436"/>
      <c r="E9" s="368" t="s">
        <v>65</v>
      </c>
    </row>
    <row r="10" spans="1:5" ht="15" customHeight="1" x14ac:dyDescent="0.25">
      <c r="A10" s="514"/>
      <c r="B10" s="515" t="s">
        <v>178</v>
      </c>
      <c r="C10" s="94"/>
      <c r="D10" s="237"/>
      <c r="E10" s="385"/>
    </row>
    <row r="11" spans="1:5" ht="15" customHeight="1" x14ac:dyDescent="0.25">
      <c r="A11" s="540">
        <f>A9+1</f>
        <v>4</v>
      </c>
      <c r="B11" s="541" t="s">
        <v>290</v>
      </c>
      <c r="C11" s="394">
        <v>7200</v>
      </c>
      <c r="D11" s="458"/>
      <c r="E11" s="385"/>
    </row>
    <row r="12" spans="1:5" ht="15" customHeight="1" x14ac:dyDescent="0.25">
      <c r="A12" s="516">
        <f>A11+1</f>
        <v>5</v>
      </c>
      <c r="B12" s="98" t="s">
        <v>228</v>
      </c>
      <c r="C12" s="54">
        <v>30</v>
      </c>
      <c r="D12" s="517"/>
      <c r="E12" s="385" t="s">
        <v>65</v>
      </c>
    </row>
    <row r="13" spans="1:5" ht="15" customHeight="1" x14ac:dyDescent="0.25">
      <c r="A13" s="516">
        <f>A12+1</f>
        <v>6</v>
      </c>
      <c r="B13" s="98" t="s">
        <v>179</v>
      </c>
      <c r="C13" s="46">
        <v>3</v>
      </c>
      <c r="D13" s="225"/>
      <c r="E13" s="676" t="s">
        <v>65</v>
      </c>
    </row>
    <row r="14" spans="1:5" ht="15" customHeight="1" x14ac:dyDescent="0.25">
      <c r="A14" s="518">
        <f>A13+1</f>
        <v>7</v>
      </c>
      <c r="B14" s="98" t="s">
        <v>180</v>
      </c>
      <c r="C14" s="389">
        <v>8</v>
      </c>
      <c r="D14" s="519"/>
      <c r="E14" s="365"/>
    </row>
    <row r="15" spans="1:5" ht="15" customHeight="1" x14ac:dyDescent="0.25">
      <c r="A15" s="520"/>
      <c r="B15" s="390" t="s">
        <v>181</v>
      </c>
      <c r="C15" s="100"/>
      <c r="D15" s="228"/>
      <c r="E15" s="385"/>
    </row>
    <row r="16" spans="1:5" ht="15" customHeight="1" x14ac:dyDescent="0.25">
      <c r="A16" s="516">
        <f>A14+1</f>
        <v>8</v>
      </c>
      <c r="B16" s="113" t="s">
        <v>182</v>
      </c>
      <c r="C16" s="391">
        <v>24</v>
      </c>
      <c r="D16" s="521"/>
      <c r="E16" s="392" t="s">
        <v>65</v>
      </c>
    </row>
    <row r="17" spans="1:5" ht="15" customHeight="1" x14ac:dyDescent="0.25">
      <c r="A17" s="516">
        <f>A16+1</f>
        <v>9</v>
      </c>
      <c r="B17" s="108" t="s">
        <v>183</v>
      </c>
      <c r="C17" s="391">
        <v>12</v>
      </c>
      <c r="D17" s="522"/>
      <c r="E17" s="393"/>
    </row>
    <row r="18" spans="1:5" ht="15" customHeight="1" x14ac:dyDescent="0.25">
      <c r="A18" s="516">
        <f>A17+1</f>
        <v>10</v>
      </c>
      <c r="B18" s="108" t="s">
        <v>184</v>
      </c>
      <c r="C18" s="394">
        <v>7200</v>
      </c>
      <c r="D18" s="238"/>
      <c r="E18" s="383"/>
    </row>
    <row r="19" spans="1:5" ht="15" customHeight="1" x14ac:dyDescent="0.25">
      <c r="A19" s="516">
        <f t="shared" ref="A19:A25" si="0">A18+1</f>
        <v>11</v>
      </c>
      <c r="B19" s="113" t="s">
        <v>185</v>
      </c>
      <c r="C19" s="394" t="s">
        <v>8</v>
      </c>
      <c r="D19" s="523"/>
      <c r="E19" s="677" t="s">
        <v>65</v>
      </c>
    </row>
    <row r="20" spans="1:5" ht="15" customHeight="1" x14ac:dyDescent="0.25">
      <c r="A20" s="516">
        <f t="shared" si="0"/>
        <v>12</v>
      </c>
      <c r="B20" s="108" t="s">
        <v>186</v>
      </c>
      <c r="C20" s="538">
        <v>12</v>
      </c>
      <c r="D20" s="537"/>
      <c r="E20" s="676" t="s">
        <v>65</v>
      </c>
    </row>
    <row r="21" spans="1:5" ht="15" customHeight="1" x14ac:dyDescent="0.25">
      <c r="A21" s="516">
        <f t="shared" si="0"/>
        <v>13</v>
      </c>
      <c r="B21" s="108" t="s">
        <v>187</v>
      </c>
      <c r="C21" s="396">
        <v>0.8</v>
      </c>
      <c r="D21" s="524"/>
      <c r="E21" s="397"/>
    </row>
    <row r="22" spans="1:5" ht="15" customHeight="1" x14ac:dyDescent="0.25">
      <c r="A22" s="516">
        <f t="shared" si="0"/>
        <v>14</v>
      </c>
      <c r="B22" s="108" t="s">
        <v>188</v>
      </c>
      <c r="C22" s="395" t="s">
        <v>8</v>
      </c>
      <c r="D22" s="523"/>
      <c r="E22" s="677"/>
    </row>
    <row r="23" spans="1:5" ht="15" customHeight="1" x14ac:dyDescent="0.25">
      <c r="A23" s="516">
        <f t="shared" si="0"/>
        <v>15</v>
      </c>
      <c r="B23" s="108" t="s">
        <v>189</v>
      </c>
      <c r="C23" s="398">
        <v>0.6</v>
      </c>
      <c r="D23" s="525"/>
      <c r="E23" s="676" t="s">
        <v>65</v>
      </c>
    </row>
    <row r="24" spans="1:5" ht="15" customHeight="1" x14ac:dyDescent="0.25">
      <c r="A24" s="516">
        <f t="shared" si="0"/>
        <v>16</v>
      </c>
      <c r="B24" s="108" t="s">
        <v>190</v>
      </c>
      <c r="C24" s="595">
        <v>4</v>
      </c>
      <c r="D24" s="596"/>
      <c r="E24" s="393"/>
    </row>
    <row r="25" spans="1:5" ht="28.5" x14ac:dyDescent="0.25">
      <c r="A25" s="518">
        <f t="shared" si="0"/>
        <v>17</v>
      </c>
      <c r="B25" s="597" t="s">
        <v>380</v>
      </c>
      <c r="C25" s="598" t="s">
        <v>381</v>
      </c>
      <c r="D25" s="624"/>
      <c r="E25" s="393"/>
    </row>
  </sheetData>
  <sheetProtection algorithmName="SHA-512" hashValue="XKOirInWUEb6IIIzmQQ/gu1D7SzSosQZTlM/yfBzqHPDAb69UOIQPBh0cGB7GvwYd8/1FplsrIMKvMP1KP7svg==" saltValue="0lWnqMjPL51iYwNs2+HLRA==" spinCount="100000" sheet="1" objects="1" scenarios="1"/>
  <mergeCells count="2">
    <mergeCell ref="A1:D1"/>
    <mergeCell ref="A3:D3"/>
  </mergeCells>
  <conditionalFormatting sqref="D20:D24">
    <cfRule type="expression" dxfId="22" priority="2">
      <formula>IF(D$19="No",TRUE,FALSE)</formula>
    </cfRule>
  </conditionalFormatting>
  <dataValidations count="12">
    <dataValidation allowBlank="1" showInputMessage="1" showErrorMessage="1" prompt="Report the average number of days per year a resident is not present in the home for any reason (hospitalization, family visits, etc.). For residents not in the home for a year, report an annualized figure-e.g., 4 absences in 6 months would be 8 per year" sqref="E9" xr:uid="{7E133557-2DF2-4CD4-870C-8E71C9AA77C0}"/>
    <dataValidation allowBlank="1" showInputMessage="1" showErrorMessage="1" prompt="If the response is “No”, the remaining questions (Lines 12 through 16) do not need to be completed." sqref="E19" xr:uid="{85BFE7AA-4832-4A6F-9870-B50D5744ABFF}"/>
    <dataValidation allowBlank="1" showInputMessage="1" showErrorMessage="1" prompt="If your agency employs part-time agency supervisors, calculate a full-time equivalent caseload. For example, if an agency supervisor works 20 hours per week and has a caseload of 25, their expected full-time caseload would be 50." sqref="E16" xr:uid="{A53D47F2-CD36-4819-B9C7-C71688751130}"/>
    <dataValidation allowBlank="1" showInputMessage="1" showErrorMessage="1" prompt="Report the average amount of staff hours required to recruit, train, and approve a family home to the point where an individual could be placed." sqref="E12" xr:uid="{AA5A9BBB-1620-4B14-A670-5C72ADFDE3C2}"/>
    <dataValidation allowBlank="1" showErrorMessage="1" prompt="Enter a job category that is considered to be a Behavioral Health Professional._x000a_" sqref="B7:B9 B13:B14 B16:B25" xr:uid="{C8F204B3-17A5-43BB-B64F-732F82E03E66}"/>
    <dataValidation type="decimal" operator="greaterThanOrEqual" allowBlank="1" showInputMessage="1" showErrorMessage="1" error="Please enter a valid number." sqref="D12:D14 D7:D9 D20:D21 D16:D18 D23:D24" xr:uid="{D6467DCF-F758-4469-B744-0F1332A3F821}">
      <formula1>0</formula1>
    </dataValidation>
    <dataValidation type="list" allowBlank="1" showInputMessage="1" showErrorMessage="1" sqref="D19 D22" xr:uid="{EB23EEEF-1F41-4588-995D-455667B70418}">
      <formula1>"Yes,No"</formula1>
    </dataValidation>
    <dataValidation type="list" allowBlank="1" showInputMessage="1" showErrorMessage="1" sqref="C25" xr:uid="{C27924A2-998F-4C8C-9113-120E860D974D}">
      <formula1>"Hourly with staff, Contracted with SL providers, Through SL home provider"</formula1>
    </dataValidation>
    <dataValidation type="list" allowBlank="1" showInputMessage="1" showErrorMessage="1" sqref="D25" xr:uid="{B62234B6-3863-43D7-92E2-A1DBC05095F7}">
      <formula1>"Hourly with staff, Contracted with SL providers, Managed by SL home provider"</formula1>
    </dataValidation>
    <dataValidation allowBlank="1" showInputMessage="1" showErrorMessage="1" prompt="Report the average number of annual training hours that your organization delivers to Shared Living providers. This should include only formal training, and not, for example, instructions provided during a supervision visit." sqref="E20" xr:uid="{AA9D4153-6B58-4612-A312-C88994917CB3}"/>
    <dataValidation allowBlank="1" showInputMessage="1" showErrorMessage="1" prompt="Report the percentage of training sessions that are provided to a group of providers (e.g., multiple homes participating in a training session at your organization's facility) compared to individual training sessions (e.g., delivered in the home)._x000a_" sqref="E23" xr:uid="{8F57A512-CFF9-434C-A0C7-D007888FBA01}"/>
    <dataValidation allowBlank="1" showInputMessage="1" showErrorMessage="1" prompt="Record the number of homes contracting with your agency that received certification for the first time during the reported fiscal year. This would not include homes that transferred to your agency but already received approval with another agency." sqref="E13" xr:uid="{B7B45FB8-D109-4A97-847B-43BBB79D2F68}"/>
  </dataValidations>
  <printOptions horizontalCentered="1"/>
  <pageMargins left="0.25" right="0.25" top="0.75" bottom="0.75" header="0.3" footer="0.3"/>
  <pageSetup scale="90" orientation="landscape" r:id="rId1"/>
  <headerFooter>
    <oddHeader>&amp;R&amp;"Times New Roman,Regular"Page &amp;P of &amp;N&amp;C&amp;"Times New Roman,Regular"Maine Department of Health and Human Services
Sections 18, 20, 21, and 29 Services - Provider Survey</oddHeader>
    <oddFooter>&amp;R&amp;"Times New Roman,Regular" printed &amp;D&amp;L&amp;"Times New Roman,Regular"Questions? Contact Tina Harper with Health Management Associates at tharper@healthmanagement.com or (480) 680-1508.</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DFFFC5E-E413-43AD-B779-CCF263BD654E}">
  <sheetPr codeName="Sheet13"/>
  <dimension ref="A1:M57"/>
  <sheetViews>
    <sheetView zoomScaleNormal="100" zoomScaleSheetLayoutView="85" workbookViewId="0">
      <pane ySplit="6" topLeftCell="A7" activePane="bottomLeft" state="frozen"/>
      <selection activeCell="B19" sqref="B19"/>
      <selection pane="bottomLeft" activeCell="J7" sqref="J7"/>
    </sheetView>
  </sheetViews>
  <sheetFormatPr defaultColWidth="9.140625" defaultRowHeight="15" x14ac:dyDescent="0.25"/>
  <cols>
    <col min="1" max="1" width="5.7109375" style="387" customWidth="1"/>
    <col min="2" max="2" width="12.7109375" style="399" customWidth="1"/>
    <col min="3" max="3" width="10.7109375" style="399" customWidth="1"/>
    <col min="4" max="5" width="11.7109375" style="399" customWidth="1"/>
    <col min="6" max="6" width="9.7109375" style="399" customWidth="1"/>
    <col min="7" max="7" width="13.7109375" style="399" customWidth="1"/>
    <col min="8" max="8" width="14.7109375" style="399" customWidth="1"/>
    <col min="9" max="10" width="11.7109375" style="399" customWidth="1"/>
    <col min="11" max="11" width="14.7109375" style="399" customWidth="1"/>
    <col min="12" max="16384" width="9.140625" style="399"/>
  </cols>
  <sheetData>
    <row r="1" spans="1:13" x14ac:dyDescent="0.25">
      <c r="A1" s="848" t="str">
        <f>IF(ISBLANK('Contact Info'!C7),"",'Contact Info'!C7)</f>
        <v/>
      </c>
      <c r="B1" s="848"/>
      <c r="C1" s="848"/>
      <c r="D1" s="848"/>
      <c r="E1" s="848"/>
      <c r="F1" s="848"/>
      <c r="G1" s="848"/>
      <c r="H1" s="848"/>
      <c r="I1" s="848"/>
      <c r="J1" s="848"/>
      <c r="K1" s="848"/>
    </row>
    <row r="2" spans="1:13" ht="6" customHeight="1" x14ac:dyDescent="0.25">
      <c r="A2" s="400"/>
      <c r="B2" s="387"/>
      <c r="C2" s="387"/>
      <c r="D2" s="387"/>
      <c r="E2" s="387"/>
      <c r="F2" s="387"/>
      <c r="G2" s="387"/>
      <c r="H2" s="387"/>
      <c r="J2" s="387"/>
      <c r="K2" s="387"/>
    </row>
    <row r="3" spans="1:13" ht="15.6" customHeight="1" x14ac:dyDescent="0.25">
      <c r="A3" s="849" t="s">
        <v>197</v>
      </c>
      <c r="B3" s="849"/>
      <c r="C3" s="849"/>
      <c r="D3" s="849"/>
      <c r="E3" s="849"/>
      <c r="F3" s="849"/>
      <c r="G3" s="849"/>
      <c r="H3" s="849"/>
      <c r="I3" s="849"/>
      <c r="J3" s="849"/>
      <c r="K3" s="849"/>
    </row>
    <row r="4" spans="1:13" ht="6" customHeight="1" x14ac:dyDescent="0.25">
      <c r="A4" s="401"/>
      <c r="B4" s="401"/>
      <c r="C4" s="401"/>
      <c r="D4" s="401"/>
      <c r="E4" s="401"/>
      <c r="F4" s="401"/>
      <c r="G4" s="401"/>
      <c r="H4" s="401"/>
      <c r="J4" s="401"/>
      <c r="K4" s="401"/>
    </row>
    <row r="5" spans="1:13" ht="90" customHeight="1" x14ac:dyDescent="0.25">
      <c r="A5" s="536" t="s">
        <v>0</v>
      </c>
      <c r="B5" s="530" t="s">
        <v>191</v>
      </c>
      <c r="C5" s="530" t="s">
        <v>192</v>
      </c>
      <c r="D5" s="527" t="s">
        <v>193</v>
      </c>
      <c r="E5" s="530" t="s">
        <v>194</v>
      </c>
      <c r="F5" s="530" t="s">
        <v>195</v>
      </c>
      <c r="G5" s="530" t="s">
        <v>230</v>
      </c>
      <c r="H5" s="532" t="s">
        <v>294</v>
      </c>
      <c r="I5" s="532" t="s">
        <v>231</v>
      </c>
      <c r="J5" s="590" t="s">
        <v>229</v>
      </c>
      <c r="K5" s="768" t="s">
        <v>233</v>
      </c>
    </row>
    <row r="6" spans="1:13" s="405" customFormat="1" ht="15.75" x14ac:dyDescent="0.25">
      <c r="A6" s="529"/>
      <c r="B6" s="402"/>
      <c r="C6" s="402"/>
      <c r="D6" s="403" t="s">
        <v>65</v>
      </c>
      <c r="E6" s="404" t="s">
        <v>65</v>
      </c>
      <c r="F6" s="404" t="s">
        <v>65</v>
      </c>
      <c r="G6" s="404" t="s">
        <v>65</v>
      </c>
      <c r="H6" s="403" t="s">
        <v>65</v>
      </c>
      <c r="I6" s="592" t="s">
        <v>65</v>
      </c>
      <c r="J6" s="591"/>
      <c r="K6" s="769"/>
      <c r="M6" s="399"/>
    </row>
    <row r="7" spans="1:13" ht="14.45" customHeight="1" x14ac:dyDescent="0.25">
      <c r="A7" s="539" t="s">
        <v>38</v>
      </c>
      <c r="B7" s="406">
        <v>3765547</v>
      </c>
      <c r="C7" s="407">
        <v>44656</v>
      </c>
      <c r="D7" s="408" t="s">
        <v>232</v>
      </c>
      <c r="E7" s="577">
        <v>101.34</v>
      </c>
      <c r="F7" s="409" t="s">
        <v>8</v>
      </c>
      <c r="G7" s="577">
        <v>650</v>
      </c>
      <c r="H7" s="410">
        <v>75</v>
      </c>
      <c r="I7" s="593">
        <v>10</v>
      </c>
      <c r="J7" s="586" t="s">
        <v>8</v>
      </c>
      <c r="K7" s="535">
        <v>12</v>
      </c>
    </row>
    <row r="8" spans="1:13" ht="13.9" customHeight="1" x14ac:dyDescent="0.25">
      <c r="A8" s="516">
        <v>1</v>
      </c>
      <c r="B8" s="411"/>
      <c r="C8" s="412"/>
      <c r="D8" s="413"/>
      <c r="E8" s="574"/>
      <c r="F8" s="81"/>
      <c r="G8" s="574"/>
      <c r="H8" s="414"/>
      <c r="I8" s="414"/>
      <c r="J8" s="587"/>
      <c r="K8" s="528"/>
    </row>
    <row r="9" spans="1:13" ht="13.9" customHeight="1" x14ac:dyDescent="0.25">
      <c r="A9" s="516">
        <v>2</v>
      </c>
      <c r="B9" s="411"/>
      <c r="C9" s="412"/>
      <c r="D9" s="413"/>
      <c r="E9" s="574"/>
      <c r="F9" s="81"/>
      <c r="G9" s="574"/>
      <c r="H9" s="414"/>
      <c r="I9" s="414"/>
      <c r="J9" s="587"/>
      <c r="K9" s="528"/>
    </row>
    <row r="10" spans="1:13" ht="13.9" customHeight="1" x14ac:dyDescent="0.25">
      <c r="A10" s="516">
        <v>3</v>
      </c>
      <c r="B10" s="411"/>
      <c r="C10" s="412"/>
      <c r="D10" s="413"/>
      <c r="E10" s="574"/>
      <c r="F10" s="81"/>
      <c r="G10" s="574"/>
      <c r="H10" s="414"/>
      <c r="I10" s="414"/>
      <c r="J10" s="587"/>
      <c r="K10" s="528"/>
    </row>
    <row r="11" spans="1:13" ht="13.9" customHeight="1" x14ac:dyDescent="0.25">
      <c r="A11" s="516">
        <v>4</v>
      </c>
      <c r="B11" s="411"/>
      <c r="C11" s="412"/>
      <c r="D11" s="413"/>
      <c r="E11" s="574"/>
      <c r="F11" s="81"/>
      <c r="G11" s="574"/>
      <c r="H11" s="414"/>
      <c r="I11" s="414"/>
      <c r="J11" s="587"/>
      <c r="K11" s="528"/>
    </row>
    <row r="12" spans="1:13" ht="13.9" customHeight="1" x14ac:dyDescent="0.25">
      <c r="A12" s="516">
        <v>5</v>
      </c>
      <c r="B12" s="411"/>
      <c r="C12" s="412"/>
      <c r="D12" s="413"/>
      <c r="E12" s="574"/>
      <c r="F12" s="81"/>
      <c r="G12" s="574"/>
      <c r="H12" s="414"/>
      <c r="I12" s="414"/>
      <c r="J12" s="587"/>
      <c r="K12" s="528"/>
    </row>
    <row r="13" spans="1:13" ht="13.9" customHeight="1" x14ac:dyDescent="0.25">
      <c r="A13" s="516">
        <v>6</v>
      </c>
      <c r="B13" s="411"/>
      <c r="C13" s="412"/>
      <c r="D13" s="413"/>
      <c r="E13" s="574"/>
      <c r="F13" s="81"/>
      <c r="G13" s="574"/>
      <c r="H13" s="414"/>
      <c r="I13" s="414"/>
      <c r="J13" s="587"/>
      <c r="K13" s="528"/>
    </row>
    <row r="14" spans="1:13" ht="13.9" customHeight="1" x14ac:dyDescent="0.25">
      <c r="A14" s="516">
        <v>7</v>
      </c>
      <c r="B14" s="411"/>
      <c r="C14" s="412"/>
      <c r="D14" s="413"/>
      <c r="E14" s="574"/>
      <c r="F14" s="81"/>
      <c r="G14" s="574"/>
      <c r="H14" s="414"/>
      <c r="I14" s="414"/>
      <c r="J14" s="587"/>
      <c r="K14" s="528"/>
    </row>
    <row r="15" spans="1:13" ht="13.9" customHeight="1" x14ac:dyDescent="0.25">
      <c r="A15" s="516">
        <v>8</v>
      </c>
      <c r="B15" s="411"/>
      <c r="C15" s="412"/>
      <c r="D15" s="413"/>
      <c r="E15" s="574"/>
      <c r="F15" s="81"/>
      <c r="G15" s="574"/>
      <c r="H15" s="414"/>
      <c r="I15" s="414"/>
      <c r="J15" s="587"/>
      <c r="K15" s="528"/>
    </row>
    <row r="16" spans="1:13" x14ac:dyDescent="0.25">
      <c r="A16" s="516">
        <v>9</v>
      </c>
      <c r="B16" s="411"/>
      <c r="C16" s="412"/>
      <c r="D16" s="413"/>
      <c r="E16" s="574"/>
      <c r="F16" s="81"/>
      <c r="G16" s="574"/>
      <c r="H16" s="414"/>
      <c r="I16" s="414"/>
      <c r="J16" s="587"/>
      <c r="K16" s="528"/>
    </row>
    <row r="17" spans="1:11" x14ac:dyDescent="0.25">
      <c r="A17" s="516">
        <v>10</v>
      </c>
      <c r="B17" s="411"/>
      <c r="C17" s="412"/>
      <c r="D17" s="413"/>
      <c r="E17" s="574"/>
      <c r="F17" s="81"/>
      <c r="G17" s="574"/>
      <c r="H17" s="414"/>
      <c r="I17" s="414"/>
      <c r="J17" s="587"/>
      <c r="K17" s="528"/>
    </row>
    <row r="18" spans="1:11" x14ac:dyDescent="0.25">
      <c r="A18" s="516">
        <v>11</v>
      </c>
      <c r="B18" s="411"/>
      <c r="C18" s="412"/>
      <c r="D18" s="413"/>
      <c r="E18" s="574"/>
      <c r="F18" s="81"/>
      <c r="G18" s="574"/>
      <c r="H18" s="414"/>
      <c r="I18" s="414"/>
      <c r="J18" s="587"/>
      <c r="K18" s="528"/>
    </row>
    <row r="19" spans="1:11" x14ac:dyDescent="0.25">
      <c r="A19" s="516">
        <v>12</v>
      </c>
      <c r="B19" s="411"/>
      <c r="C19" s="412"/>
      <c r="D19" s="413"/>
      <c r="E19" s="574"/>
      <c r="F19" s="81"/>
      <c r="G19" s="574"/>
      <c r="H19" s="414"/>
      <c r="I19" s="414"/>
      <c r="J19" s="587"/>
      <c r="K19" s="528"/>
    </row>
    <row r="20" spans="1:11" x14ac:dyDescent="0.25">
      <c r="A20" s="516">
        <v>13</v>
      </c>
      <c r="B20" s="411"/>
      <c r="C20" s="412"/>
      <c r="D20" s="413"/>
      <c r="E20" s="574"/>
      <c r="F20" s="81"/>
      <c r="G20" s="574"/>
      <c r="H20" s="414"/>
      <c r="I20" s="414"/>
      <c r="J20" s="587"/>
      <c r="K20" s="528"/>
    </row>
    <row r="21" spans="1:11" x14ac:dyDescent="0.25">
      <c r="A21" s="516">
        <v>14</v>
      </c>
      <c r="B21" s="411"/>
      <c r="C21" s="412"/>
      <c r="D21" s="413"/>
      <c r="E21" s="574"/>
      <c r="F21" s="81"/>
      <c r="G21" s="574"/>
      <c r="H21" s="414"/>
      <c r="I21" s="414"/>
      <c r="J21" s="587"/>
      <c r="K21" s="528"/>
    </row>
    <row r="22" spans="1:11" x14ac:dyDescent="0.25">
      <c r="A22" s="516">
        <v>15</v>
      </c>
      <c r="B22" s="411"/>
      <c r="C22" s="412"/>
      <c r="D22" s="413"/>
      <c r="E22" s="574"/>
      <c r="F22" s="81"/>
      <c r="G22" s="574"/>
      <c r="H22" s="414"/>
      <c r="I22" s="414"/>
      <c r="J22" s="587"/>
      <c r="K22" s="528"/>
    </row>
    <row r="23" spans="1:11" x14ac:dyDescent="0.25">
      <c r="A23" s="516">
        <v>16</v>
      </c>
      <c r="B23" s="411"/>
      <c r="C23" s="412"/>
      <c r="D23" s="413"/>
      <c r="E23" s="574"/>
      <c r="F23" s="81"/>
      <c r="G23" s="574"/>
      <c r="H23" s="414"/>
      <c r="I23" s="414"/>
      <c r="J23" s="587"/>
      <c r="K23" s="528"/>
    </row>
    <row r="24" spans="1:11" x14ac:dyDescent="0.25">
      <c r="A24" s="516">
        <v>17</v>
      </c>
      <c r="B24" s="411"/>
      <c r="C24" s="412"/>
      <c r="D24" s="413"/>
      <c r="E24" s="574"/>
      <c r="F24" s="81"/>
      <c r="G24" s="574"/>
      <c r="H24" s="414"/>
      <c r="I24" s="414"/>
      <c r="J24" s="587"/>
      <c r="K24" s="528"/>
    </row>
    <row r="25" spans="1:11" x14ac:dyDescent="0.25">
      <c r="A25" s="516">
        <v>18</v>
      </c>
      <c r="B25" s="411"/>
      <c r="C25" s="412"/>
      <c r="D25" s="413"/>
      <c r="E25" s="574"/>
      <c r="F25" s="81"/>
      <c r="G25" s="574"/>
      <c r="H25" s="414"/>
      <c r="I25" s="414"/>
      <c r="J25" s="587"/>
      <c r="K25" s="528"/>
    </row>
    <row r="26" spans="1:11" x14ac:dyDescent="0.25">
      <c r="A26" s="516">
        <v>19</v>
      </c>
      <c r="B26" s="411"/>
      <c r="C26" s="412"/>
      <c r="D26" s="413"/>
      <c r="E26" s="574"/>
      <c r="F26" s="81"/>
      <c r="G26" s="574"/>
      <c r="H26" s="414"/>
      <c r="I26" s="414"/>
      <c r="J26" s="587"/>
      <c r="K26" s="528"/>
    </row>
    <row r="27" spans="1:11" x14ac:dyDescent="0.25">
      <c r="A27" s="516">
        <v>20</v>
      </c>
      <c r="B27" s="411"/>
      <c r="C27" s="412"/>
      <c r="D27" s="413"/>
      <c r="E27" s="574"/>
      <c r="F27" s="81"/>
      <c r="G27" s="574"/>
      <c r="H27" s="414"/>
      <c r="I27" s="414"/>
      <c r="J27" s="587"/>
      <c r="K27" s="528"/>
    </row>
    <row r="28" spans="1:11" x14ac:dyDescent="0.25">
      <c r="A28" s="516">
        <v>21</v>
      </c>
      <c r="B28" s="411"/>
      <c r="C28" s="412"/>
      <c r="D28" s="413"/>
      <c r="E28" s="574"/>
      <c r="F28" s="81"/>
      <c r="G28" s="574"/>
      <c r="H28" s="414"/>
      <c r="I28" s="414"/>
      <c r="J28" s="587"/>
      <c r="K28" s="528"/>
    </row>
    <row r="29" spans="1:11" x14ac:dyDescent="0.25">
      <c r="A29" s="516">
        <v>22</v>
      </c>
      <c r="B29" s="411"/>
      <c r="C29" s="412"/>
      <c r="D29" s="413"/>
      <c r="E29" s="574"/>
      <c r="F29" s="81"/>
      <c r="G29" s="574"/>
      <c r="H29" s="414"/>
      <c r="I29" s="414"/>
      <c r="J29" s="587"/>
      <c r="K29" s="528"/>
    </row>
    <row r="30" spans="1:11" x14ac:dyDescent="0.25">
      <c r="A30" s="516">
        <v>23</v>
      </c>
      <c r="B30" s="411"/>
      <c r="C30" s="412"/>
      <c r="D30" s="413"/>
      <c r="E30" s="574"/>
      <c r="F30" s="81"/>
      <c r="G30" s="574"/>
      <c r="H30" s="414"/>
      <c r="I30" s="414"/>
      <c r="J30" s="587"/>
      <c r="K30" s="528"/>
    </row>
    <row r="31" spans="1:11" x14ac:dyDescent="0.25">
      <c r="A31" s="516">
        <v>24</v>
      </c>
      <c r="B31" s="411"/>
      <c r="C31" s="412"/>
      <c r="D31" s="413"/>
      <c r="E31" s="574"/>
      <c r="F31" s="81"/>
      <c r="G31" s="574"/>
      <c r="H31" s="414"/>
      <c r="I31" s="414"/>
      <c r="J31" s="587"/>
      <c r="K31" s="528"/>
    </row>
    <row r="32" spans="1:11" x14ac:dyDescent="0.25">
      <c r="A32" s="492">
        <v>25</v>
      </c>
      <c r="B32" s="415"/>
      <c r="C32" s="416"/>
      <c r="D32" s="417"/>
      <c r="E32" s="575"/>
      <c r="F32" s="82"/>
      <c r="G32" s="575"/>
      <c r="H32" s="418"/>
      <c r="I32" s="418"/>
      <c r="J32" s="588"/>
      <c r="K32" s="534"/>
    </row>
    <row r="33" spans="1:11" x14ac:dyDescent="0.25">
      <c r="A33" s="526">
        <v>26</v>
      </c>
      <c r="B33" s="419"/>
      <c r="C33" s="420"/>
      <c r="D33" s="421"/>
      <c r="E33" s="576"/>
      <c r="F33" s="422"/>
      <c r="G33" s="576"/>
      <c r="H33" s="423"/>
      <c r="I33" s="423"/>
      <c r="J33" s="589"/>
      <c r="K33" s="533"/>
    </row>
    <row r="34" spans="1:11" x14ac:dyDescent="0.25">
      <c r="A34" s="516">
        <v>27</v>
      </c>
      <c r="B34" s="411"/>
      <c r="C34" s="412"/>
      <c r="D34" s="413"/>
      <c r="E34" s="574"/>
      <c r="F34" s="81"/>
      <c r="G34" s="574"/>
      <c r="H34" s="414"/>
      <c r="I34" s="414"/>
      <c r="J34" s="587"/>
      <c r="K34" s="528"/>
    </row>
    <row r="35" spans="1:11" x14ac:dyDescent="0.25">
      <c r="A35" s="516">
        <v>28</v>
      </c>
      <c r="B35" s="411"/>
      <c r="C35" s="412"/>
      <c r="D35" s="413"/>
      <c r="E35" s="574"/>
      <c r="F35" s="81"/>
      <c r="G35" s="574"/>
      <c r="H35" s="414"/>
      <c r="I35" s="414"/>
      <c r="J35" s="587"/>
      <c r="K35" s="528"/>
    </row>
    <row r="36" spans="1:11" x14ac:dyDescent="0.25">
      <c r="A36" s="516">
        <v>29</v>
      </c>
      <c r="B36" s="411"/>
      <c r="C36" s="412"/>
      <c r="D36" s="413"/>
      <c r="E36" s="574"/>
      <c r="F36" s="81"/>
      <c r="G36" s="574"/>
      <c r="H36" s="414"/>
      <c r="I36" s="414"/>
      <c r="J36" s="587"/>
      <c r="K36" s="528"/>
    </row>
    <row r="37" spans="1:11" x14ac:dyDescent="0.25">
      <c r="A37" s="516">
        <v>30</v>
      </c>
      <c r="B37" s="411"/>
      <c r="C37" s="412"/>
      <c r="D37" s="413"/>
      <c r="E37" s="574"/>
      <c r="F37" s="81"/>
      <c r="G37" s="574"/>
      <c r="H37" s="414"/>
      <c r="I37" s="414"/>
      <c r="J37" s="587"/>
      <c r="K37" s="528"/>
    </row>
    <row r="38" spans="1:11" x14ac:dyDescent="0.25">
      <c r="A38" s="516">
        <v>31</v>
      </c>
      <c r="B38" s="411"/>
      <c r="C38" s="412"/>
      <c r="D38" s="413"/>
      <c r="E38" s="574"/>
      <c r="F38" s="81"/>
      <c r="G38" s="574"/>
      <c r="H38" s="414"/>
      <c r="I38" s="414"/>
      <c r="J38" s="587"/>
      <c r="K38" s="528"/>
    </row>
    <row r="39" spans="1:11" x14ac:dyDescent="0.25">
      <c r="A39" s="516">
        <v>32</v>
      </c>
      <c r="B39" s="411"/>
      <c r="C39" s="412"/>
      <c r="D39" s="413"/>
      <c r="E39" s="574"/>
      <c r="F39" s="81"/>
      <c r="G39" s="574"/>
      <c r="H39" s="414"/>
      <c r="I39" s="414"/>
      <c r="J39" s="587"/>
      <c r="K39" s="528"/>
    </row>
    <row r="40" spans="1:11" x14ac:dyDescent="0.25">
      <c r="A40" s="516">
        <v>33</v>
      </c>
      <c r="B40" s="411"/>
      <c r="C40" s="412"/>
      <c r="D40" s="413"/>
      <c r="E40" s="574"/>
      <c r="F40" s="81"/>
      <c r="G40" s="574"/>
      <c r="H40" s="414"/>
      <c r="I40" s="414"/>
      <c r="J40" s="587"/>
      <c r="K40" s="528"/>
    </row>
    <row r="41" spans="1:11" x14ac:dyDescent="0.25">
      <c r="A41" s="516">
        <v>34</v>
      </c>
      <c r="B41" s="411"/>
      <c r="C41" s="412"/>
      <c r="D41" s="413"/>
      <c r="E41" s="574"/>
      <c r="F41" s="81"/>
      <c r="G41" s="574"/>
      <c r="H41" s="414"/>
      <c r="I41" s="414"/>
      <c r="J41" s="587"/>
      <c r="K41" s="528"/>
    </row>
    <row r="42" spans="1:11" x14ac:dyDescent="0.25">
      <c r="A42" s="516">
        <v>35</v>
      </c>
      <c r="B42" s="411"/>
      <c r="C42" s="412"/>
      <c r="D42" s="413"/>
      <c r="E42" s="574"/>
      <c r="F42" s="81"/>
      <c r="G42" s="574"/>
      <c r="H42" s="414"/>
      <c r="I42" s="414"/>
      <c r="J42" s="587"/>
      <c r="K42" s="528"/>
    </row>
    <row r="43" spans="1:11" x14ac:dyDescent="0.25">
      <c r="A43" s="516">
        <v>36</v>
      </c>
      <c r="B43" s="411"/>
      <c r="C43" s="412"/>
      <c r="D43" s="413"/>
      <c r="E43" s="574"/>
      <c r="F43" s="81"/>
      <c r="G43" s="574"/>
      <c r="H43" s="414"/>
      <c r="I43" s="414"/>
      <c r="J43" s="587"/>
      <c r="K43" s="528"/>
    </row>
    <row r="44" spans="1:11" x14ac:dyDescent="0.25">
      <c r="A44" s="516">
        <v>37</v>
      </c>
      <c r="B44" s="411"/>
      <c r="C44" s="412"/>
      <c r="D44" s="413"/>
      <c r="E44" s="574"/>
      <c r="F44" s="81"/>
      <c r="G44" s="574"/>
      <c r="H44" s="414"/>
      <c r="I44" s="414"/>
      <c r="J44" s="587"/>
      <c r="K44" s="528"/>
    </row>
    <row r="45" spans="1:11" x14ac:dyDescent="0.25">
      <c r="A45" s="516">
        <v>38</v>
      </c>
      <c r="B45" s="411"/>
      <c r="C45" s="412"/>
      <c r="D45" s="413"/>
      <c r="E45" s="574"/>
      <c r="F45" s="81"/>
      <c r="G45" s="574"/>
      <c r="H45" s="414"/>
      <c r="I45" s="414"/>
      <c r="J45" s="587"/>
      <c r="K45" s="528"/>
    </row>
    <row r="46" spans="1:11" x14ac:dyDescent="0.25">
      <c r="A46" s="516">
        <v>39</v>
      </c>
      <c r="B46" s="411"/>
      <c r="C46" s="412"/>
      <c r="D46" s="413"/>
      <c r="E46" s="574"/>
      <c r="F46" s="81"/>
      <c r="G46" s="574"/>
      <c r="H46" s="414"/>
      <c r="I46" s="414"/>
      <c r="J46" s="587"/>
      <c r="K46" s="528"/>
    </row>
    <row r="47" spans="1:11" x14ac:dyDescent="0.25">
      <c r="A47" s="516">
        <v>40</v>
      </c>
      <c r="B47" s="411"/>
      <c r="C47" s="412"/>
      <c r="D47" s="413"/>
      <c r="E47" s="574"/>
      <c r="F47" s="81"/>
      <c r="G47" s="574"/>
      <c r="H47" s="414"/>
      <c r="I47" s="414"/>
      <c r="J47" s="587"/>
      <c r="K47" s="528"/>
    </row>
    <row r="48" spans="1:11" x14ac:dyDescent="0.25">
      <c r="A48" s="516">
        <v>41</v>
      </c>
      <c r="B48" s="411"/>
      <c r="C48" s="412"/>
      <c r="D48" s="413"/>
      <c r="E48" s="574"/>
      <c r="F48" s="81"/>
      <c r="G48" s="574"/>
      <c r="H48" s="414"/>
      <c r="I48" s="414"/>
      <c r="J48" s="587"/>
      <c r="K48" s="528"/>
    </row>
    <row r="49" spans="1:11" x14ac:dyDescent="0.25">
      <c r="A49" s="516">
        <v>42</v>
      </c>
      <c r="B49" s="411"/>
      <c r="C49" s="412"/>
      <c r="D49" s="413"/>
      <c r="E49" s="574"/>
      <c r="F49" s="81"/>
      <c r="G49" s="574"/>
      <c r="H49" s="414"/>
      <c r="I49" s="414"/>
      <c r="J49" s="587"/>
      <c r="K49" s="528"/>
    </row>
    <row r="50" spans="1:11" x14ac:dyDescent="0.25">
      <c r="A50" s="516">
        <v>43</v>
      </c>
      <c r="B50" s="411"/>
      <c r="C50" s="412"/>
      <c r="D50" s="413"/>
      <c r="E50" s="574"/>
      <c r="F50" s="81"/>
      <c r="G50" s="574"/>
      <c r="H50" s="414"/>
      <c r="I50" s="414"/>
      <c r="J50" s="587"/>
      <c r="K50" s="528"/>
    </row>
    <row r="51" spans="1:11" x14ac:dyDescent="0.25">
      <c r="A51" s="516">
        <v>44</v>
      </c>
      <c r="B51" s="411"/>
      <c r="C51" s="412"/>
      <c r="D51" s="413"/>
      <c r="E51" s="574"/>
      <c r="F51" s="81"/>
      <c r="G51" s="574"/>
      <c r="H51" s="414"/>
      <c r="I51" s="414"/>
      <c r="J51" s="587"/>
      <c r="K51" s="528"/>
    </row>
    <row r="52" spans="1:11" x14ac:dyDescent="0.25">
      <c r="A52" s="516">
        <v>45</v>
      </c>
      <c r="B52" s="411"/>
      <c r="C52" s="412"/>
      <c r="D52" s="413"/>
      <c r="E52" s="574"/>
      <c r="F52" s="81"/>
      <c r="G52" s="574"/>
      <c r="H52" s="414"/>
      <c r="I52" s="414"/>
      <c r="J52" s="587"/>
      <c r="K52" s="528"/>
    </row>
    <row r="53" spans="1:11" x14ac:dyDescent="0.25">
      <c r="A53" s="516">
        <v>46</v>
      </c>
      <c r="B53" s="411"/>
      <c r="C53" s="412"/>
      <c r="D53" s="413"/>
      <c r="E53" s="574"/>
      <c r="F53" s="81"/>
      <c r="G53" s="574"/>
      <c r="H53" s="414"/>
      <c r="I53" s="414"/>
      <c r="J53" s="587"/>
      <c r="K53" s="528"/>
    </row>
    <row r="54" spans="1:11" x14ac:dyDescent="0.25">
      <c r="A54" s="516">
        <v>47</v>
      </c>
      <c r="B54" s="411"/>
      <c r="C54" s="412"/>
      <c r="D54" s="413"/>
      <c r="E54" s="574"/>
      <c r="F54" s="81"/>
      <c r="G54" s="574"/>
      <c r="H54" s="414"/>
      <c r="I54" s="414"/>
      <c r="J54" s="587"/>
      <c r="K54" s="528"/>
    </row>
    <row r="55" spans="1:11" x14ac:dyDescent="0.25">
      <c r="A55" s="516">
        <v>48</v>
      </c>
      <c r="B55" s="411"/>
      <c r="C55" s="412"/>
      <c r="D55" s="413"/>
      <c r="E55" s="574"/>
      <c r="F55" s="81"/>
      <c r="G55" s="574"/>
      <c r="H55" s="414"/>
      <c r="I55" s="414"/>
      <c r="J55" s="587"/>
      <c r="K55" s="528"/>
    </row>
    <row r="56" spans="1:11" x14ac:dyDescent="0.25">
      <c r="A56" s="516">
        <v>49</v>
      </c>
      <c r="B56" s="411"/>
      <c r="C56" s="412"/>
      <c r="D56" s="413"/>
      <c r="E56" s="574"/>
      <c r="F56" s="81"/>
      <c r="G56" s="574"/>
      <c r="H56" s="414"/>
      <c r="I56" s="414"/>
      <c r="J56" s="587"/>
      <c r="K56" s="528"/>
    </row>
    <row r="57" spans="1:11" x14ac:dyDescent="0.25">
      <c r="A57" s="492">
        <v>50</v>
      </c>
      <c r="B57" s="415"/>
      <c r="C57" s="416"/>
      <c r="D57" s="417"/>
      <c r="E57" s="575"/>
      <c r="F57" s="82"/>
      <c r="G57" s="575"/>
      <c r="H57" s="418"/>
      <c r="I57" s="418"/>
      <c r="J57" s="588"/>
      <c r="K57" s="534"/>
    </row>
  </sheetData>
  <sheetProtection algorithmName="SHA-512" hashValue="SKH2YF6oLpuRlNp9nKCZ9SRMUDeRgQIBZjuMGFv3b0ZoPQ/RaHuQ8UWX9y1GAoaEfJSoAm9qgdggziJNLV7K3g==" saltValue="C/+vZel7fYFpFBfI+2jFRg==" spinCount="100000" sheet="1" objects="1" scenarios="1"/>
  <mergeCells count="3">
    <mergeCell ref="A1:K1"/>
    <mergeCell ref="A3:K3"/>
    <mergeCell ref="K5:K6"/>
  </mergeCells>
  <conditionalFormatting sqref="G8:G57">
    <cfRule type="expression" dxfId="21" priority="1">
      <formula>IF($F8="No",TRUE)</formula>
    </cfRule>
  </conditionalFormatting>
  <dataValidations count="12">
    <dataValidation operator="greaterThanOrEqual" allowBlank="1" showInputMessage="1" showErrorMessage="1" error="Please enter a valid number." sqref="H8:K57" xr:uid="{132C3BE7-4E67-4D56-8B27-4377BF2DB674}"/>
    <dataValidation type="date" allowBlank="1" showInputMessage="1" showErrorMessage="1" error="Please enter a valid date." sqref="C8:C57" xr:uid="{C8F59962-4F12-45B9-909C-7680CD4D418F}">
      <formula1>367</formula1>
      <formula2>45322</formula2>
    </dataValidation>
    <dataValidation type="decimal" operator="greaterThanOrEqual" allowBlank="1" showInputMessage="1" showErrorMessage="1" error="Please enter a valid number." sqref="E8:E57 G8:G57" xr:uid="{E6E495D7-4720-4632-ADA4-2C52C4C74C49}">
      <formula1>0</formula1>
    </dataValidation>
    <dataValidation allowBlank="1" showInputMessage="1" showErrorMessage="1" prompt="Report whether your agency is the individual’s representative payee for federal benefits such as SSI and SSDI." sqref="F6" xr:uid="{295078BA-7C39-44B3-BEF8-C038C1BD7923}"/>
    <dataValidation allowBlank="1" showInputMessage="1" showErrorMessage="1" prompt="Input the amount of the payment (corresponding to the unit type reported in the previous column) to the Shared Living home. Do not include any portion of the payment that is derived from the individual’s federal benefits such as SSI and SSDI." sqref="E6" xr:uid="{E27FFC47-5AA2-4CA9-8BB7-B5216286F6DA}"/>
    <dataValidation allowBlank="1" showInputMessage="1" showErrorMessage="1" prompt="Report the unit of service (that is, a day or month) that is the basis of payments that your organization makes to the Shared Living homes with which it contracts." sqref="D6" xr:uid="{FAA7604C-648D-4318-9C1C-2587B511FBC5}"/>
    <dataValidation type="list" allowBlank="1" showInputMessage="1" showErrorMessage="1" sqref="D8:D57" xr:uid="{01243888-8FE2-479A-9EDE-CD36247ED601}">
      <formula1>"Day,Month"</formula1>
    </dataValidation>
    <dataValidation type="list" allowBlank="1" showInputMessage="1" showErrorMessage="1" sqref="F7" xr:uid="{40085884-5C60-4374-89E3-2453D9A5334B}">
      <formula1>YesNo</formula1>
    </dataValidation>
    <dataValidation type="list" allowBlank="1" showInputMessage="1" showErrorMessage="1" sqref="F8:F57 J8:J57" xr:uid="{92754BAE-2529-49E6-A51D-0B5E4003EFE3}">
      <formula1>"Yes,No"</formula1>
    </dataValidation>
    <dataValidation allowBlank="1" showInputMessage="1" showErrorMessage="1" prompt="Record the number of days that the individual was away from their Shared Living Home in the last 12 months.  Do not include respite provided in this section." sqref="I6:K6" xr:uid="{BAF2AD33-9BC3-4365-8C85-D93C8F2E7D7B}"/>
    <dataValidation allowBlank="1" showInputMessage="1" showErrorMessage="1" prompt="Report the number of days your agency provided relief care for the individual.  Do not include hours of respite funded through the provider payment." sqref="H6" xr:uid="{D967EA33-4076-4F47-AE1D-14B0C8C425CE}"/>
    <dataValidation allowBlank="1" showInputMessage="1" showErrorMessage="1" prompt="If your agency is the rep payee, report the pass through amount to the home provider" sqref="G6" xr:uid="{57DD81E2-C3BA-4369-9DCA-97C6A451F44D}"/>
  </dataValidations>
  <printOptions horizontalCentered="1"/>
  <pageMargins left="0.25" right="0.25" top="0.75" bottom="0.75" header="0.3" footer="0.3"/>
  <pageSetup scale="90" fitToHeight="0" orientation="landscape" r:id="rId1"/>
  <headerFooter>
    <oddHeader>&amp;R&amp;"Times New Roman,Regular"Page &amp;P of &amp;N&amp;C&amp;"Times New Roman,Regular"Maine Department of Health and Human Services
Sections 18, 20, 21, and 29 Services - Provider Survey</oddHeader>
    <oddFooter>&amp;R&amp;"Times New Roman,Regular" printed &amp;D&amp;L&amp;"Times New Roman,Regular"Questions? Contact Tina Harper with Health Management Associates at tharper@healthmanagement.com or (480) 680-1508.</oddFooter>
  </headerFooter>
  <rowBreaks count="1" manualBreakCount="1">
    <brk id="32" max="10" man="1"/>
  </rowBreak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EF13AD8-F1B8-4B1D-BD81-5D15CAEAC250}">
  <sheetPr codeName="Sheet16"/>
  <dimension ref="A1:L30"/>
  <sheetViews>
    <sheetView zoomScaleNormal="100" zoomScaleSheetLayoutView="100" workbookViewId="0">
      <selection activeCell="D22" sqref="D22"/>
    </sheetView>
  </sheetViews>
  <sheetFormatPr defaultColWidth="8.85546875" defaultRowHeight="15.75" x14ac:dyDescent="0.3"/>
  <cols>
    <col min="1" max="1" width="5.7109375" style="62" customWidth="1"/>
    <col min="2" max="2" width="101.7109375" style="62" customWidth="1"/>
    <col min="3" max="5" width="9.7109375" style="62" customWidth="1"/>
    <col min="6" max="6" width="3.28515625" style="663" customWidth="1"/>
    <col min="7" max="16384" width="8.85546875" style="62"/>
  </cols>
  <sheetData>
    <row r="1" spans="1:12" x14ac:dyDescent="0.25">
      <c r="A1" s="698" t="str">
        <f>IF(ISBLANK('Contact Info'!C7),"",'Contact Info'!C7)</f>
        <v/>
      </c>
      <c r="B1" s="698"/>
      <c r="C1" s="698"/>
      <c r="D1" s="698"/>
      <c r="E1" s="698"/>
      <c r="F1" s="660"/>
      <c r="G1" s="55"/>
    </row>
    <row r="2" spans="1:12" ht="6" customHeight="1" x14ac:dyDescent="0.25">
      <c r="A2" s="55"/>
      <c r="B2" s="12"/>
      <c r="C2" s="12"/>
      <c r="D2" s="12"/>
      <c r="E2" s="12"/>
      <c r="F2" s="660"/>
      <c r="G2" s="55"/>
    </row>
    <row r="3" spans="1:12" x14ac:dyDescent="0.25">
      <c r="A3" s="770" t="s">
        <v>296</v>
      </c>
      <c r="B3" s="770"/>
      <c r="C3" s="770"/>
      <c r="D3" s="770"/>
      <c r="E3" s="770"/>
      <c r="F3" s="661"/>
      <c r="G3" s="55"/>
    </row>
    <row r="4" spans="1:12" s="11" customFormat="1" ht="6" customHeight="1" x14ac:dyDescent="0.25">
      <c r="A4" s="92"/>
      <c r="B4" s="92"/>
      <c r="C4" s="92"/>
      <c r="D4" s="92"/>
      <c r="E4" s="92"/>
      <c r="F4" s="673"/>
      <c r="G4" s="92"/>
      <c r="H4" s="92"/>
      <c r="I4" s="92"/>
      <c r="J4" s="92"/>
      <c r="K4" s="92"/>
      <c r="L4" s="92"/>
    </row>
    <row r="5" spans="1:12" ht="15" customHeight="1" x14ac:dyDescent="0.25">
      <c r="A5" s="220" t="s">
        <v>0</v>
      </c>
      <c r="B5" s="512" t="s">
        <v>1</v>
      </c>
      <c r="C5" s="222" t="s">
        <v>2</v>
      </c>
      <c r="D5" s="548" t="s">
        <v>162</v>
      </c>
      <c r="E5" s="223" t="s">
        <v>163</v>
      </c>
      <c r="F5" s="360"/>
      <c r="G5" s="77"/>
      <c r="H5" s="361"/>
    </row>
    <row r="6" spans="1:12" ht="15" customHeight="1" x14ac:dyDescent="0.25">
      <c r="A6" s="224"/>
      <c r="B6" s="119" t="s">
        <v>12</v>
      </c>
      <c r="C6" s="94"/>
      <c r="D6" s="94"/>
      <c r="E6" s="200"/>
      <c r="F6" s="362"/>
      <c r="G6" s="118"/>
    </row>
    <row r="7" spans="1:12" ht="15" customHeight="1" x14ac:dyDescent="0.25">
      <c r="A7" s="210">
        <v>1</v>
      </c>
      <c r="B7" s="96" t="s">
        <v>164</v>
      </c>
      <c r="C7" s="363">
        <v>80</v>
      </c>
      <c r="D7" s="364"/>
      <c r="E7" s="225"/>
      <c r="F7" s="365"/>
      <c r="G7" s="118"/>
    </row>
    <row r="8" spans="1:12" ht="15" customHeight="1" x14ac:dyDescent="0.25">
      <c r="A8" s="210">
        <f>A7+1</f>
        <v>2</v>
      </c>
      <c r="B8" s="96" t="s">
        <v>165</v>
      </c>
      <c r="C8" s="366">
        <v>4.5</v>
      </c>
      <c r="D8" s="367"/>
      <c r="E8" s="547"/>
      <c r="F8" s="368"/>
      <c r="G8" s="118"/>
    </row>
    <row r="9" spans="1:12" ht="15" customHeight="1" x14ac:dyDescent="0.25">
      <c r="A9" s="216">
        <f>A8+1</f>
        <v>3</v>
      </c>
      <c r="B9" s="106" t="s">
        <v>166</v>
      </c>
      <c r="C9" s="369">
        <v>0.9</v>
      </c>
      <c r="D9" s="370"/>
      <c r="E9" s="551"/>
      <c r="F9" s="371" t="s">
        <v>65</v>
      </c>
      <c r="G9" s="118"/>
    </row>
    <row r="10" spans="1:12" ht="15" customHeight="1" x14ac:dyDescent="0.25">
      <c r="A10" s="210">
        <f t="shared" ref="A10" si="0">A9+1</f>
        <v>4</v>
      </c>
      <c r="B10" s="96" t="s">
        <v>167</v>
      </c>
      <c r="C10" s="369">
        <v>0.1</v>
      </c>
      <c r="D10" s="372"/>
      <c r="E10" s="546"/>
      <c r="F10" s="371"/>
      <c r="G10" s="118"/>
    </row>
    <row r="11" spans="1:12" ht="15" customHeight="1" x14ac:dyDescent="0.25">
      <c r="A11" s="213">
        <f>A10+1</f>
        <v>5</v>
      </c>
      <c r="B11" s="160" t="s">
        <v>295</v>
      </c>
      <c r="C11" s="373">
        <v>0</v>
      </c>
      <c r="D11" s="374"/>
      <c r="E11" s="248"/>
      <c r="F11" s="371"/>
      <c r="G11" s="118"/>
    </row>
    <row r="12" spans="1:12" ht="15" customHeight="1" x14ac:dyDescent="0.25">
      <c r="A12" s="244"/>
      <c r="B12" s="375" t="s">
        <v>168</v>
      </c>
      <c r="C12" s="76"/>
      <c r="D12" s="376"/>
      <c r="E12" s="545"/>
      <c r="F12" s="377" t="s">
        <v>65</v>
      </c>
      <c r="G12" s="11"/>
    </row>
    <row r="13" spans="1:12" ht="15" customHeight="1" x14ac:dyDescent="0.25">
      <c r="A13" s="216">
        <f>A11+1</f>
        <v>6</v>
      </c>
      <c r="B13" s="106" t="s">
        <v>4</v>
      </c>
      <c r="C13" s="115">
        <v>40</v>
      </c>
      <c r="D13" s="378"/>
      <c r="E13" s="226"/>
      <c r="F13" s="379"/>
      <c r="G13" s="11"/>
    </row>
    <row r="14" spans="1:12" ht="15" customHeight="1" x14ac:dyDescent="0.25">
      <c r="A14" s="210">
        <f t="shared" ref="A14:A25" si="1">A13+1</f>
        <v>7</v>
      </c>
      <c r="B14" s="108" t="s">
        <v>169</v>
      </c>
      <c r="C14" s="47">
        <v>10</v>
      </c>
      <c r="D14" s="378"/>
      <c r="E14" s="229"/>
      <c r="F14" s="379"/>
      <c r="G14" s="11"/>
    </row>
    <row r="15" spans="1:12" ht="15" customHeight="1" x14ac:dyDescent="0.25">
      <c r="A15" s="210">
        <f t="shared" si="1"/>
        <v>8</v>
      </c>
      <c r="B15" s="108" t="s">
        <v>5</v>
      </c>
      <c r="C15" s="47">
        <v>27.5</v>
      </c>
      <c r="D15" s="378"/>
      <c r="E15" s="229"/>
      <c r="F15" s="664" t="s">
        <v>65</v>
      </c>
      <c r="G15" s="11"/>
      <c r="H15" s="110"/>
    </row>
    <row r="16" spans="1:12" ht="15" customHeight="1" x14ac:dyDescent="0.25">
      <c r="A16" s="210">
        <f t="shared" si="1"/>
        <v>9</v>
      </c>
      <c r="B16" s="108" t="s">
        <v>98</v>
      </c>
      <c r="C16" s="47">
        <v>0</v>
      </c>
      <c r="D16" s="378"/>
      <c r="E16" s="229"/>
      <c r="F16" s="379"/>
      <c r="G16" s="11"/>
      <c r="H16" s="110"/>
    </row>
    <row r="17" spans="1:8" ht="15" customHeight="1" x14ac:dyDescent="0.25">
      <c r="A17" s="210">
        <f t="shared" si="1"/>
        <v>10</v>
      </c>
      <c r="B17" s="108" t="s">
        <v>11</v>
      </c>
      <c r="C17" s="47">
        <v>2</v>
      </c>
      <c r="D17" s="378"/>
      <c r="E17" s="229"/>
      <c r="F17" s="379"/>
      <c r="G17" s="11"/>
      <c r="H17" s="110"/>
    </row>
    <row r="18" spans="1:8" ht="15" customHeight="1" x14ac:dyDescent="0.25">
      <c r="A18" s="210">
        <f t="shared" si="1"/>
        <v>11</v>
      </c>
      <c r="B18" s="108" t="s">
        <v>66</v>
      </c>
      <c r="C18" s="47">
        <v>0</v>
      </c>
      <c r="D18" s="378"/>
      <c r="E18" s="229"/>
      <c r="F18" s="664" t="s">
        <v>65</v>
      </c>
      <c r="G18" s="11"/>
      <c r="H18" s="110"/>
    </row>
    <row r="19" spans="1:8" ht="15" customHeight="1" x14ac:dyDescent="0.25">
      <c r="A19" s="210">
        <f t="shared" si="1"/>
        <v>12</v>
      </c>
      <c r="B19" s="112" t="s">
        <v>6</v>
      </c>
      <c r="C19" s="47">
        <v>0.5</v>
      </c>
      <c r="D19" s="378"/>
      <c r="E19" s="464"/>
      <c r="F19" s="379" t="s">
        <v>65</v>
      </c>
      <c r="G19" s="11"/>
      <c r="H19" s="110"/>
    </row>
    <row r="20" spans="1:8" ht="15" customHeight="1" x14ac:dyDescent="0.25">
      <c r="A20" s="210">
        <f t="shared" si="1"/>
        <v>13</v>
      </c>
      <c r="B20" s="65" t="s">
        <v>64</v>
      </c>
      <c r="C20" s="47">
        <v>0</v>
      </c>
      <c r="D20" s="380"/>
      <c r="E20" s="464"/>
      <c r="F20" s="379" t="s">
        <v>65</v>
      </c>
      <c r="G20" s="117" t="str">
        <f>IF(AND(SUM(D20:E20)&gt;0,OR(B20="Other activities [type description here]",B20="")),"Error: No description for reported time","")</f>
        <v/>
      </c>
    </row>
    <row r="21" spans="1:8" ht="15" customHeight="1" x14ac:dyDescent="0.25">
      <c r="A21" s="210">
        <f t="shared" si="1"/>
        <v>14</v>
      </c>
      <c r="B21" s="65" t="s">
        <v>64</v>
      </c>
      <c r="C21" s="47">
        <v>0</v>
      </c>
      <c r="D21" s="380"/>
      <c r="E21" s="464"/>
      <c r="F21" s="379"/>
      <c r="G21" s="117" t="str">
        <f>IF(AND(SUM(D21:E21)&gt;0,OR(B21="Other activities [type description here]",B21="")),"Error: No description for reported time","")</f>
        <v/>
      </c>
    </row>
    <row r="22" spans="1:8" ht="15" customHeight="1" x14ac:dyDescent="0.25">
      <c r="A22" s="210">
        <f t="shared" si="1"/>
        <v>15</v>
      </c>
      <c r="B22" s="65" t="s">
        <v>64</v>
      </c>
      <c r="C22" s="47">
        <v>0</v>
      </c>
      <c r="D22" s="380"/>
      <c r="E22" s="464"/>
      <c r="F22" s="379"/>
      <c r="G22" s="117" t="str">
        <f>IF(AND(SUM(D22:E22)&gt;0,OR(B22="Other activities [type description here]",B22="")),"Error: No description for reported time","")</f>
        <v/>
      </c>
    </row>
    <row r="23" spans="1:8" ht="15" customHeight="1" x14ac:dyDescent="0.25">
      <c r="A23" s="210">
        <f t="shared" si="1"/>
        <v>16</v>
      </c>
      <c r="B23" s="123" t="str">
        <f>CONCATENATE("Has all time been allocated? (Total hours from Line ",A13," should equal sum of Lines ",A14," - ",A22,")")</f>
        <v>Has all time been allocated? (Total hours from Line 6 should equal sum of Lines 7 - 15)</v>
      </c>
      <c r="C23" s="47" t="str">
        <f>IF(C13=SUM(C14:C22),"Yes","No")</f>
        <v>Yes</v>
      </c>
      <c r="D23" s="381" t="str">
        <f>IF(D13=SUM(D14:D22),"Yes","No")</f>
        <v>Yes</v>
      </c>
      <c r="E23" s="531" t="str">
        <f>IF(E13=SUM(E14:E22),"Yes","No")</f>
        <v>Yes</v>
      </c>
      <c r="F23" s="379" t="s">
        <v>65</v>
      </c>
      <c r="G23" s="11"/>
    </row>
    <row r="24" spans="1:8" ht="15" customHeight="1" x14ac:dyDescent="0.25">
      <c r="A24" s="216">
        <f t="shared" si="1"/>
        <v>17</v>
      </c>
      <c r="B24" s="113" t="s">
        <v>170</v>
      </c>
      <c r="C24" s="54">
        <v>90</v>
      </c>
      <c r="D24" s="382"/>
      <c r="E24" s="519"/>
      <c r="F24" s="383" t="s">
        <v>65</v>
      </c>
      <c r="G24" s="11"/>
    </row>
    <row r="25" spans="1:8" ht="15" customHeight="1" x14ac:dyDescent="0.25">
      <c r="A25" s="213">
        <f t="shared" si="1"/>
        <v>18</v>
      </c>
      <c r="B25" s="160" t="s">
        <v>171</v>
      </c>
      <c r="C25" s="161">
        <v>25</v>
      </c>
      <c r="D25" s="384"/>
      <c r="E25" s="436"/>
      <c r="F25" s="383" t="s">
        <v>65</v>
      </c>
      <c r="G25" s="11"/>
    </row>
    <row r="26" spans="1:8" ht="15" customHeight="1" x14ac:dyDescent="0.25">
      <c r="A26" s="244"/>
      <c r="B26" s="375" t="s">
        <v>298</v>
      </c>
      <c r="C26" s="76"/>
      <c r="D26" s="376"/>
      <c r="E26" s="545"/>
      <c r="F26" s="385"/>
      <c r="G26" s="11"/>
    </row>
    <row r="27" spans="1:8" ht="15" customHeight="1" x14ac:dyDescent="0.25">
      <c r="A27" s="216">
        <f>A25+1</f>
        <v>19</v>
      </c>
      <c r="B27" s="106" t="s">
        <v>172</v>
      </c>
      <c r="C27" s="369">
        <v>0.95</v>
      </c>
      <c r="D27" s="372"/>
      <c r="E27" s="542"/>
      <c r="F27" s="371"/>
      <c r="G27" s="11"/>
    </row>
    <row r="28" spans="1:8" ht="15" customHeight="1" x14ac:dyDescent="0.25">
      <c r="A28" s="216">
        <f t="shared" ref="A28:A29" si="2">A27+1</f>
        <v>20</v>
      </c>
      <c r="B28" s="106" t="s">
        <v>173</v>
      </c>
      <c r="C28" s="369">
        <v>0.9</v>
      </c>
      <c r="D28" s="372"/>
      <c r="E28" s="542"/>
      <c r="F28" s="371"/>
      <c r="G28" s="11"/>
    </row>
    <row r="29" spans="1:8" ht="15" customHeight="1" x14ac:dyDescent="0.25">
      <c r="A29" s="213">
        <f t="shared" si="2"/>
        <v>21</v>
      </c>
      <c r="B29" s="160" t="s">
        <v>297</v>
      </c>
      <c r="C29" s="550">
        <v>150</v>
      </c>
      <c r="D29" s="549"/>
      <c r="E29" s="543"/>
      <c r="F29" s="371" t="s">
        <v>65</v>
      </c>
      <c r="G29" s="11"/>
    </row>
    <row r="30" spans="1:8" x14ac:dyDescent="0.25">
      <c r="A30" s="12"/>
      <c r="B30" s="11"/>
      <c r="C30" s="12"/>
      <c r="D30" s="12"/>
      <c r="E30" s="12"/>
      <c r="F30" s="660"/>
      <c r="G30" s="11"/>
    </row>
  </sheetData>
  <sheetProtection algorithmName="SHA-512" hashValue="wPPyxO1UgL7gSy5xaM+is7wP7kn4uYU0Th+2MVlHkq+GI493f34JZjLSKqG5m7Xl/q+dr4NHsrpInzg4wtiUow==" saltValue="alNIRuDqq42+FyNIE4WN9Q==" spinCount="100000" sheet="1" objects="1" scenarios="1"/>
  <mergeCells count="2">
    <mergeCell ref="A1:E1"/>
    <mergeCell ref="A3:E3"/>
  </mergeCells>
  <conditionalFormatting sqref="B20:B22">
    <cfRule type="expression" dxfId="20" priority="8">
      <formula>IF(AND(SUM(D20:E20)&gt;0,B20="Other activities [type description here]"),TRUE,FALSE)</formula>
    </cfRule>
  </conditionalFormatting>
  <conditionalFormatting sqref="D9:E11">
    <cfRule type="expression" dxfId="19" priority="122">
      <formula>AND(SUM(D$9:D$11)&lt;&gt;1,SUM(D$9:D$11)&lt;&gt;0)</formula>
    </cfRule>
  </conditionalFormatting>
  <conditionalFormatting sqref="D23:E23">
    <cfRule type="expression" dxfId="18" priority="3">
      <formula>D23="No"</formula>
    </cfRule>
  </conditionalFormatting>
  <dataValidations count="17">
    <dataValidation allowBlank="1" showInputMessage="1" showErrorMessage="1" prompt="If “No” appears on this Line, review and revise the appropriate hours." sqref="F23" xr:uid="{BAF48B2B-1BE1-4CE2-9D44-C4C5CFCBE18D}"/>
    <dataValidation allowBlank="1" showInputMessage="1" showErrorMessage="1" prompt="Include both the use of agency-owned or -leased vehicles as well as of direct care workers’ personal vehicles." sqref="F25" xr:uid="{BBDE4BA6-5446-4323-B490-535E650EBC93}"/>
    <dataValidation allowBlank="1" showInputMessage="1" showErrorMessage="1" prompt="Include both the use of agency-owned or -leased vehicles as well as of direct care workers' personal vehicles. Include mileage for any “on the clock” travel that occurs during direct care workers' paid time." sqref="F24" xr:uid="{691DC01B-89C7-48AE-B188-3D252F05B459}"/>
    <dataValidation type="decimal" allowBlank="1" showInputMessage="1" showErrorMessage="1" error="Please enter a valid number." sqref="D20:E22" xr:uid="{3AA5B5FC-DC4A-40E5-B3C5-C8D4E23605A9}">
      <formula1>0</formula1>
      <formula2>168</formula2>
    </dataValidation>
    <dataValidation allowBlank="1" showInputMessage="1" showErrorMessage="1" prompt="Include only Respite provided by paid staff; not family members, etc.  Daily Respite is comprised of 16 hours of paid time and 8 hours of sleep." sqref="F5" xr:uid="{9A01A815-663C-4D57-A781-09086FCAC201}"/>
    <dataValidation allowBlank="1" showErrorMessage="1" sqref="F27" xr:uid="{77842995-41A2-4E14-A35D-CE94295606A7}"/>
    <dataValidation allowBlank="1" showInputMessage="1" showErrorMessage="1" prompt="If there are activities that are part of a direct care worker’s typical week, but not listed on the survey, type a description and indicate the number of hours per week that a direct care worker typically spends on that activity." sqref="F20" xr:uid="{2A09524C-88A4-47BA-9540-A225AEBA4A0C}"/>
    <dataValidation allowBlank="1" showInputMessage="1" showErrorMessage="1" prompt="Examples include staff meetings, filing employer required paperwork (not related to service delivery), and receiving counseling from a supervisor. Do not include time spent on training programs." sqref="F19" xr:uid="{FFDC674A-8C2F-482B-9F55-B006663FC50F}"/>
    <dataValidation allowBlank="1" showInputMessage="1" showErrorMessage="1" prompt="Cells will turn red until the percentages in Lines 3 through 5 total 100 percent." sqref="F9" xr:uid="{BC08F43F-ADCB-494F-8CDF-B7A803F03C9A}"/>
    <dataValidation allowBlank="1" showErrorMessage="1" prompt="Enter a job category that is considered to be a Behavioral Health Professional._x000a_" sqref="H23:H24 H15:H19 B7:B29" xr:uid="{F21DC3CB-C157-4808-BFC5-4633A40FE257}"/>
    <dataValidation type="decimal" allowBlank="1" showInputMessage="1" showErrorMessage="1" error="Please enter a percentage." sqref="E27:E28" xr:uid="{7471426D-86C8-4A80-8265-93EF7D38BA9E}">
      <formula1>0</formula1>
      <formula2>1</formula2>
    </dataValidation>
    <dataValidation type="decimal" operator="greaterThanOrEqual" allowBlank="1" showInputMessage="1" showErrorMessage="1" error="Please enter a valid number." sqref="D27:D28 D24:E25 D29:E29 D13:D19 D7:E11" xr:uid="{936AE458-603C-41BF-8DC2-5F83AD038461}">
      <formula1>0</formula1>
    </dataValidation>
    <dataValidation type="decimal" allowBlank="1" showInputMessage="1" showErrorMessage="1" error="Please enter a valid number. Typical weekly hours for one DSP." sqref="E13:E19" xr:uid="{6778C150-96B0-47E3-B507-C85AFDF59B04}">
      <formula1>0</formula1>
      <formula2>168</formula2>
    </dataValidation>
    <dataValidation allowBlank="1" showInputMessage="1" showErrorMessage="1" prompt="If you do not pay daily stipends (that is, if staff are always paid an hourly wage), leave this cell blank." sqref="F29" xr:uid="{0D8470F4-578B-4F9F-9678-74038894C2DA}"/>
    <dataValidation allowBlank="1" showInputMessage="1" showErrorMessage="1" prompt="See page 6 of the instructions." sqref="F12" xr:uid="{3CF993D5-994F-454E-BB4E-AE544F1AC92D}"/>
    <dataValidation allowBlank="1" showInputMessage="1" showErrorMessage="1" prompt="Input the number of hours per week that a direct care worker is providing other direct care services." sqref="F15" xr:uid="{2766C8C7-B73A-4AD8-8C17-6120BACAE11C}"/>
    <dataValidation allowBlank="1" showInputMessage="1" showErrorMessage="1" prompt="Input the number of hours per week that a direct care worker spends on recordkeeping activities, other than documentation that occurs during the course of service provision. Examples could include case notes and incident reports." sqref="F18" xr:uid="{DFD5866B-8779-4036-8E72-C377AC89CFB8}"/>
  </dataValidations>
  <printOptions horizontalCentered="1"/>
  <pageMargins left="0.25" right="0.25" top="0.75" bottom="0.75" header="0.3" footer="0.3"/>
  <pageSetup scale="90" orientation="landscape" r:id="rId1"/>
  <headerFooter>
    <oddHeader>&amp;R&amp;"Times New Roman,Regular"Page &amp;P of &amp;N&amp;C&amp;"Times New Roman,Regular"Maine Department of Health and Human Services
Sections 18, 20, 21, and 29 Services - Provider Survey</oddHeader>
    <oddFooter>&amp;R&amp;"Times New Roman,Regular" printed &amp;D&amp;L&amp;"Times New Roman,Regular"Questions? Contact Tina Harper with Health Management Associates at tharper@healthmanagement.com or (480) 680-1508.</oddFooter>
  </headerFooter>
  <ignoredErrors>
    <ignoredError sqref="G20:G22" formulaRange="1"/>
  </ignoredError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12"/>
  <dimension ref="A1:N49"/>
  <sheetViews>
    <sheetView showGridLines="0" zoomScaleNormal="100" zoomScaleSheetLayoutView="100" workbookViewId="0">
      <pane ySplit="5" topLeftCell="A6" activePane="bottomLeft" state="frozen"/>
      <selection activeCell="B19" sqref="B19"/>
      <selection pane="bottomLeft" activeCell="B9" sqref="B9"/>
    </sheetView>
  </sheetViews>
  <sheetFormatPr defaultColWidth="9.140625" defaultRowHeight="15" x14ac:dyDescent="0.25"/>
  <cols>
    <col min="1" max="1" width="5.7109375" style="298" customWidth="1"/>
    <col min="2" max="2" width="108.7109375" style="299" customWidth="1"/>
    <col min="3" max="4" width="10.7109375" style="298" customWidth="1"/>
    <col min="5" max="5" width="3.5703125" style="671" customWidth="1"/>
    <col min="6" max="16384" width="9.140625" style="299"/>
  </cols>
  <sheetData>
    <row r="1" spans="1:7" s="297" customFormat="1" ht="15.75" customHeight="1" x14ac:dyDescent="0.25">
      <c r="A1" s="698" t="str">
        <f>IF(ISBLANK('Contact Info'!C7),"",'Contact Info'!C7)</f>
        <v/>
      </c>
      <c r="B1" s="698"/>
      <c r="C1" s="698"/>
      <c r="D1" s="698"/>
      <c r="E1" s="670"/>
    </row>
    <row r="2" spans="1:7" s="297" customFormat="1" ht="6" customHeight="1" x14ac:dyDescent="0.25">
      <c r="B2" s="298"/>
      <c r="C2" s="298"/>
      <c r="D2" s="298"/>
      <c r="E2" s="670"/>
    </row>
    <row r="3" spans="1:7" s="297" customFormat="1" ht="15.75" customHeight="1" x14ac:dyDescent="0.25">
      <c r="A3" s="770" t="s">
        <v>303</v>
      </c>
      <c r="B3" s="770"/>
      <c r="C3" s="770"/>
      <c r="D3" s="770"/>
      <c r="E3" s="670"/>
    </row>
    <row r="4" spans="1:7" ht="6" customHeight="1" x14ac:dyDescent="0.25">
      <c r="G4" s="297"/>
    </row>
    <row r="5" spans="1:7" s="291" customFormat="1" x14ac:dyDescent="0.25">
      <c r="A5" s="220" t="s">
        <v>0</v>
      </c>
      <c r="B5" s="221" t="s">
        <v>1</v>
      </c>
      <c r="C5" s="222" t="s">
        <v>2</v>
      </c>
      <c r="D5" s="236" t="s">
        <v>15</v>
      </c>
      <c r="E5" s="465"/>
      <c r="G5" s="297"/>
    </row>
    <row r="6" spans="1:7" s="291" customFormat="1" x14ac:dyDescent="0.25">
      <c r="A6" s="287"/>
      <c r="B6" s="288" t="s">
        <v>304</v>
      </c>
      <c r="C6" s="289"/>
      <c r="D6" s="290"/>
      <c r="E6" s="465"/>
      <c r="G6" s="297"/>
    </row>
    <row r="7" spans="1:7" s="291" customFormat="1" ht="15.75" x14ac:dyDescent="0.25">
      <c r="A7" s="292">
        <v>1</v>
      </c>
      <c r="B7" s="293" t="s">
        <v>115</v>
      </c>
      <c r="C7" s="313">
        <v>90</v>
      </c>
      <c r="D7" s="238"/>
      <c r="E7" s="377" t="s">
        <v>65</v>
      </c>
      <c r="G7" s="297"/>
    </row>
    <row r="8" spans="1:7" s="291" customFormat="1" ht="15.75" x14ac:dyDescent="0.25">
      <c r="A8" s="292">
        <f>A7+1</f>
        <v>2</v>
      </c>
      <c r="B8" s="293" t="s">
        <v>305</v>
      </c>
      <c r="C8" s="314">
        <v>0.1</v>
      </c>
      <c r="D8" s="351"/>
      <c r="E8" s="377" t="s">
        <v>65</v>
      </c>
      <c r="F8" s="117" t="str">
        <f>IF(AND($D$7&gt;0,SUM($D$8:$D$12)=0),"Error: Total individuals from Line 1 is not allocated by staffing ratio",IF(AND($D$7&gt;0,SUM($D$8:$D$12)&lt;&gt;1),"Error: Total individuals from Line 1 is not equal to sum of allocations",""))</f>
        <v/>
      </c>
      <c r="G8" s="297"/>
    </row>
    <row r="9" spans="1:7" s="291" customFormat="1" x14ac:dyDescent="0.25">
      <c r="A9" s="292">
        <f t="shared" ref="A9:A12" si="0">A8+1</f>
        <v>3</v>
      </c>
      <c r="B9" s="293" t="s">
        <v>306</v>
      </c>
      <c r="C9" s="314">
        <v>0.15</v>
      </c>
      <c r="D9" s="351"/>
      <c r="E9" s="465"/>
      <c r="F9" s="117" t="str">
        <f>IF(AND($D$7&gt;0,SUM($D$8:$D$12)=0),"Error: Total individuals from Line 1 is not allocated by staffing ratio",IF(AND($D$7&gt;0,SUM($D$8:$D$12)&lt;&gt;1),"Error: Total individuals from Line 1 is not equal to sum of allocations",""))</f>
        <v/>
      </c>
      <c r="G9" s="297"/>
    </row>
    <row r="10" spans="1:7" s="291" customFormat="1" x14ac:dyDescent="0.25">
      <c r="A10" s="292">
        <f t="shared" si="0"/>
        <v>4</v>
      </c>
      <c r="B10" s="293" t="s">
        <v>307</v>
      </c>
      <c r="C10" s="314">
        <v>0.5</v>
      </c>
      <c r="D10" s="351"/>
      <c r="E10" s="465"/>
      <c r="F10" s="117" t="str">
        <f>IF(AND($D$7&gt;0,SUM($D$8:$D$12)=0),"Error: Total individuals from Line 1 is not allocated by staffing ratio",IF(AND($D$7&gt;0,SUM($D$8:$D$12)&lt;&gt;1),"Error: Total individuals from Line 1 is not equal to sum of allocations",""))</f>
        <v/>
      </c>
      <c r="G10" s="297"/>
    </row>
    <row r="11" spans="1:7" s="291" customFormat="1" x14ac:dyDescent="0.25">
      <c r="A11" s="292">
        <f t="shared" si="0"/>
        <v>5</v>
      </c>
      <c r="B11" s="293" t="s">
        <v>308</v>
      </c>
      <c r="C11" s="314">
        <v>0.15</v>
      </c>
      <c r="D11" s="351"/>
      <c r="E11" s="465"/>
      <c r="F11" s="117" t="str">
        <f t="shared" ref="F11:F12" si="1">IF(AND($D$7&gt;0,SUM($D$8:$D$12)=0),"Error: Total individuals from Line 1 is not allocated by staffing ratio",IF(AND($D$7&gt;0,SUM($D$8:$D$12)&lt;&gt;1),"Error: Total individuals from Line 1 is not equal to sum of allocations",""))</f>
        <v/>
      </c>
    </row>
    <row r="12" spans="1:7" s="291" customFormat="1" x14ac:dyDescent="0.25">
      <c r="A12" s="292">
        <f t="shared" si="0"/>
        <v>6</v>
      </c>
      <c r="B12" s="293" t="s">
        <v>309</v>
      </c>
      <c r="C12" s="314">
        <v>0.1</v>
      </c>
      <c r="D12" s="351"/>
      <c r="E12" s="465"/>
      <c r="F12" s="117" t="str">
        <f t="shared" si="1"/>
        <v/>
      </c>
    </row>
    <row r="13" spans="1:7" s="291" customFormat="1" ht="15.75" x14ac:dyDescent="0.25">
      <c r="A13" s="296">
        <f>A12+1</f>
        <v>7</v>
      </c>
      <c r="B13" s="302" t="s">
        <v>310</v>
      </c>
      <c r="C13" s="311">
        <v>6</v>
      </c>
      <c r="D13" s="329"/>
      <c r="E13" s="377" t="s">
        <v>65</v>
      </c>
    </row>
    <row r="14" spans="1:7" s="291" customFormat="1" x14ac:dyDescent="0.25">
      <c r="A14" s="287"/>
      <c r="B14" s="288" t="s">
        <v>311</v>
      </c>
      <c r="C14" s="289"/>
      <c r="D14" s="290"/>
      <c r="E14" s="465"/>
    </row>
    <row r="15" spans="1:7" s="291" customFormat="1" ht="15.75" x14ac:dyDescent="0.25">
      <c r="A15" s="292">
        <f>A13+1</f>
        <v>8</v>
      </c>
      <c r="B15" s="293" t="s">
        <v>312</v>
      </c>
      <c r="C15" s="313">
        <v>40</v>
      </c>
      <c r="D15" s="238"/>
      <c r="E15" s="377" t="s">
        <v>65</v>
      </c>
    </row>
    <row r="16" spans="1:7" s="291" customFormat="1" ht="15.75" x14ac:dyDescent="0.25">
      <c r="A16" s="292">
        <f>A15+1</f>
        <v>9</v>
      </c>
      <c r="B16" s="293" t="s">
        <v>313</v>
      </c>
      <c r="C16" s="314">
        <v>0.1</v>
      </c>
      <c r="D16" s="351"/>
      <c r="E16" s="377" t="s">
        <v>65</v>
      </c>
      <c r="F16" s="117" t="str">
        <f>IF(AND($D$15&gt;0,SUM($D$16:$D$20)=0),"Error: Total individuals from Line 8 is not allocated by staffing ratio",IF(AND($D$15&gt;0,SUM($D$16:$D$20)&lt;&gt;1),"Error: Total individuals from Line 8 is not equal to sum of allocations",""))</f>
        <v/>
      </c>
    </row>
    <row r="17" spans="1:6" s="291" customFormat="1" x14ac:dyDescent="0.25">
      <c r="A17" s="292">
        <f t="shared" ref="A17:A21" si="2">A16+1</f>
        <v>10</v>
      </c>
      <c r="B17" s="293" t="s">
        <v>314</v>
      </c>
      <c r="C17" s="314">
        <v>0.15</v>
      </c>
      <c r="D17" s="351"/>
      <c r="E17" s="465"/>
      <c r="F17" s="117" t="str">
        <f t="shared" ref="F17:F20" si="3">IF(AND($D$15&gt;0,SUM($D$16:$D$20)=0),"Error: Total individuals from Line 8 is not allocated by staffing ratio",IF(AND($D$15&gt;0,SUM($D$16:$D$20)&lt;&gt;1),"Error: Total individuals from Line 8 is not equal to sum of allocations",""))</f>
        <v/>
      </c>
    </row>
    <row r="18" spans="1:6" s="291" customFormat="1" x14ac:dyDescent="0.25">
      <c r="A18" s="292">
        <f t="shared" si="2"/>
        <v>11</v>
      </c>
      <c r="B18" s="293" t="s">
        <v>315</v>
      </c>
      <c r="C18" s="314">
        <v>0.5</v>
      </c>
      <c r="D18" s="351"/>
      <c r="E18" s="465"/>
      <c r="F18" s="117" t="str">
        <f t="shared" si="3"/>
        <v/>
      </c>
    </row>
    <row r="19" spans="1:6" s="291" customFormat="1" x14ac:dyDescent="0.25">
      <c r="A19" s="292">
        <f t="shared" si="2"/>
        <v>12</v>
      </c>
      <c r="B19" s="293" t="s">
        <v>316</v>
      </c>
      <c r="C19" s="314">
        <v>0.15</v>
      </c>
      <c r="D19" s="351"/>
      <c r="E19" s="465"/>
      <c r="F19" s="117" t="str">
        <f t="shared" si="3"/>
        <v/>
      </c>
    </row>
    <row r="20" spans="1:6" s="291" customFormat="1" x14ac:dyDescent="0.25">
      <c r="A20" s="292">
        <f t="shared" si="2"/>
        <v>13</v>
      </c>
      <c r="B20" s="293" t="s">
        <v>317</v>
      </c>
      <c r="C20" s="314">
        <v>0.1</v>
      </c>
      <c r="D20" s="351"/>
      <c r="E20" s="465"/>
      <c r="F20" s="117" t="str">
        <f t="shared" si="3"/>
        <v/>
      </c>
    </row>
    <row r="21" spans="1:6" s="291" customFormat="1" ht="15.75" x14ac:dyDescent="0.25">
      <c r="A21" s="296">
        <f t="shared" si="2"/>
        <v>14</v>
      </c>
      <c r="B21" s="302" t="s">
        <v>318</v>
      </c>
      <c r="C21" s="311">
        <v>12</v>
      </c>
      <c r="D21" s="329"/>
      <c r="E21" s="377" t="s">
        <v>65</v>
      </c>
    </row>
    <row r="22" spans="1:6" s="291" customFormat="1" x14ac:dyDescent="0.25">
      <c r="A22" s="287"/>
      <c r="B22" s="288" t="s">
        <v>116</v>
      </c>
      <c r="C22" s="289"/>
      <c r="D22" s="290"/>
      <c r="E22" s="465"/>
    </row>
    <row r="23" spans="1:6" s="291" customFormat="1" ht="15.75" x14ac:dyDescent="0.25">
      <c r="A23" s="296">
        <f>A21+1</f>
        <v>15</v>
      </c>
      <c r="B23" s="302" t="s">
        <v>321</v>
      </c>
      <c r="C23" s="544">
        <v>0.91</v>
      </c>
      <c r="D23" s="248"/>
      <c r="E23" s="668" t="s">
        <v>65</v>
      </c>
    </row>
    <row r="24" spans="1:6" s="291" customFormat="1" x14ac:dyDescent="0.25">
      <c r="A24" s="287"/>
      <c r="B24" s="288" t="s">
        <v>320</v>
      </c>
      <c r="C24" s="289"/>
      <c r="D24" s="290"/>
      <c r="E24" s="465"/>
    </row>
    <row r="25" spans="1:6" s="291" customFormat="1" x14ac:dyDescent="0.25">
      <c r="A25" s="292">
        <f>A23+1</f>
        <v>16</v>
      </c>
      <c r="B25" s="293" t="s">
        <v>319</v>
      </c>
      <c r="C25" s="313">
        <v>3</v>
      </c>
      <c r="D25" s="238"/>
      <c r="E25" s="465"/>
    </row>
    <row r="26" spans="1:6" s="291" customFormat="1" x14ac:dyDescent="0.25">
      <c r="A26" s="292">
        <f>A25+1</f>
        <v>17</v>
      </c>
      <c r="B26" s="293" t="s">
        <v>324</v>
      </c>
      <c r="C26" s="313">
        <v>5000</v>
      </c>
      <c r="D26" s="238"/>
      <c r="E26" s="465"/>
    </row>
    <row r="27" spans="1:6" s="291" customFormat="1" ht="15.75" x14ac:dyDescent="0.25">
      <c r="A27" s="296">
        <f t="shared" ref="A27" si="4">A26+1</f>
        <v>18</v>
      </c>
      <c r="B27" s="585" t="s">
        <v>364</v>
      </c>
      <c r="C27" s="544">
        <v>0.91</v>
      </c>
      <c r="D27" s="248"/>
      <c r="E27" s="668" t="s">
        <v>65</v>
      </c>
    </row>
    <row r="28" spans="1:6" s="291" customFormat="1" x14ac:dyDescent="0.25">
      <c r="A28" s="287"/>
      <c r="B28" s="288" t="s">
        <v>13</v>
      </c>
      <c r="C28" s="289"/>
      <c r="D28" s="290"/>
      <c r="E28" s="465"/>
    </row>
    <row r="29" spans="1:6" s="291" customFormat="1" ht="15.75" x14ac:dyDescent="0.25">
      <c r="A29" s="292">
        <f>A27+1</f>
        <v>19</v>
      </c>
      <c r="B29" s="456" t="s">
        <v>322</v>
      </c>
      <c r="C29" s="294">
        <v>3</v>
      </c>
      <c r="D29" s="458"/>
      <c r="E29" s="660" t="s">
        <v>65</v>
      </c>
    </row>
    <row r="30" spans="1:6" s="291" customFormat="1" ht="15.75" x14ac:dyDescent="0.25">
      <c r="A30" s="292">
        <f>A29+1</f>
        <v>20</v>
      </c>
      <c r="B30" s="450" t="str">
        <f>"Total annual number of miles traveled by the vehicles reported on Line "&amp;A29&amp;" on behalf of individuals"</f>
        <v>Total annual number of miles traveled by the vehicles reported on Line 19 on behalf of individuals</v>
      </c>
      <c r="C30" s="313">
        <v>32000</v>
      </c>
      <c r="D30" s="458"/>
      <c r="E30" s="660"/>
    </row>
    <row r="31" spans="1:6" s="291" customFormat="1" ht="15.75" x14ac:dyDescent="0.25">
      <c r="A31" s="292">
        <f>A30+1</f>
        <v>21</v>
      </c>
      <c r="B31" s="450" t="str">
        <f>"Average number of miles per vehicle per week (Line "&amp;A30&amp;" divided by Line "&amp;A29&amp;" divided by 52)"</f>
        <v>Average number of miles per vehicle per week (Line 20 divided by Line 19 divided by 52)</v>
      </c>
      <c r="C31" s="313">
        <f>IF(AND(ISNUMBER(C29),ISNUMBER(C30)),C30/C29/52,"")</f>
        <v>205.12820512820511</v>
      </c>
      <c r="D31" s="452" t="str">
        <f>IF(AND(ISNUMBER(D29),ISNUMBER(D30)),(D30/D29)/52,"")</f>
        <v/>
      </c>
      <c r="E31" s="660"/>
    </row>
    <row r="32" spans="1:6" s="291" customFormat="1" ht="15.75" x14ac:dyDescent="0.25">
      <c r="A32" s="292">
        <f>A31+1</f>
        <v>22</v>
      </c>
      <c r="B32" s="553" t="s">
        <v>226</v>
      </c>
      <c r="C32" s="457">
        <v>6</v>
      </c>
      <c r="D32" s="458"/>
      <c r="E32" s="660"/>
    </row>
    <row r="33" spans="1:14" s="291" customFormat="1" ht="15.75" x14ac:dyDescent="0.25">
      <c r="A33" s="292">
        <f t="shared" ref="A33:A36" si="5">A32+1</f>
        <v>23</v>
      </c>
      <c r="B33" s="450" t="s">
        <v>222</v>
      </c>
      <c r="C33" s="313">
        <v>125000</v>
      </c>
      <c r="D33" s="458"/>
      <c r="E33" s="660"/>
    </row>
    <row r="34" spans="1:14" s="291" customFormat="1" ht="15.75" x14ac:dyDescent="0.25">
      <c r="A34" s="292">
        <f t="shared" si="5"/>
        <v>24</v>
      </c>
      <c r="B34" s="450" t="str">
        <f>"As applicable, average purchase price of agency-owned vehicles reported on Line "&amp;A29</f>
        <v>As applicable, average purchase price of agency-owned vehicles reported on Line 19</v>
      </c>
      <c r="C34" s="295">
        <v>38000</v>
      </c>
      <c r="D34" s="249"/>
      <c r="E34" s="660"/>
    </row>
    <row r="35" spans="1:14" s="291" customFormat="1" ht="15.75" x14ac:dyDescent="0.25">
      <c r="A35" s="292">
        <f t="shared" si="5"/>
        <v>25</v>
      </c>
      <c r="B35" s="450" t="str">
        <f>"As applicable, average monthly lease price of agency-leased vehicles reported on Line "&amp;A29</f>
        <v>As applicable, average monthly lease price of agency-leased vehicles reported on Line 19</v>
      </c>
      <c r="C35" s="295">
        <v>375</v>
      </c>
      <c r="D35" s="554"/>
      <c r="E35" s="660"/>
    </row>
    <row r="36" spans="1:14" s="291" customFormat="1" ht="15.75" x14ac:dyDescent="0.25">
      <c r="A36" s="296">
        <f t="shared" si="5"/>
        <v>26</v>
      </c>
      <c r="B36" s="449" t="s">
        <v>223</v>
      </c>
      <c r="C36" s="453">
        <v>0</v>
      </c>
      <c r="D36" s="459"/>
      <c r="E36" s="672"/>
    </row>
    <row r="37" spans="1:14" ht="15.75" x14ac:dyDescent="0.25">
      <c r="A37" s="177"/>
      <c r="B37" s="303" t="s">
        <v>90</v>
      </c>
      <c r="C37" s="300"/>
      <c r="D37" s="304"/>
      <c r="E37" s="377" t="s">
        <v>65</v>
      </c>
    </row>
    <row r="38" spans="1:14" x14ac:dyDescent="0.25">
      <c r="A38" s="292">
        <f>A36+1</f>
        <v>27</v>
      </c>
      <c r="B38" s="305" t="s">
        <v>4</v>
      </c>
      <c r="C38" s="306">
        <v>35</v>
      </c>
      <c r="D38" s="226"/>
      <c r="K38" s="307"/>
      <c r="L38" s="307"/>
      <c r="M38" s="307"/>
      <c r="N38" s="307"/>
    </row>
    <row r="39" spans="1:14" x14ac:dyDescent="0.25">
      <c r="A39" s="292">
        <f>A38+1</f>
        <v>28</v>
      </c>
      <c r="B39" s="308" t="s">
        <v>323</v>
      </c>
      <c r="C39" s="301">
        <v>31</v>
      </c>
      <c r="D39" s="226"/>
    </row>
    <row r="40" spans="1:14" ht="15.75" x14ac:dyDescent="0.25">
      <c r="A40" s="292">
        <f t="shared" ref="A40:A48" si="6">A39+1</f>
        <v>29</v>
      </c>
      <c r="B40" s="108" t="s">
        <v>5</v>
      </c>
      <c r="C40" s="301">
        <v>0</v>
      </c>
      <c r="D40" s="226"/>
      <c r="E40" s="664" t="s">
        <v>65</v>
      </c>
    </row>
    <row r="41" spans="1:14" x14ac:dyDescent="0.25">
      <c r="A41" s="292">
        <f t="shared" si="6"/>
        <v>30</v>
      </c>
      <c r="B41" s="308" t="s">
        <v>98</v>
      </c>
      <c r="C41" s="301">
        <v>0.5</v>
      </c>
      <c r="D41" s="226"/>
    </row>
    <row r="42" spans="1:14" ht="15.75" x14ac:dyDescent="0.25">
      <c r="A42" s="292">
        <f t="shared" si="6"/>
        <v>31</v>
      </c>
      <c r="B42" s="308" t="s">
        <v>79</v>
      </c>
      <c r="C42" s="301">
        <v>1</v>
      </c>
      <c r="D42" s="226"/>
      <c r="E42" s="664" t="s">
        <v>65</v>
      </c>
    </row>
    <row r="43" spans="1:14" ht="15.75" x14ac:dyDescent="0.25">
      <c r="A43" s="292">
        <f t="shared" si="6"/>
        <v>32</v>
      </c>
      <c r="B43" s="309" t="s">
        <v>6</v>
      </c>
      <c r="C43" s="301">
        <v>1</v>
      </c>
      <c r="D43" s="226"/>
      <c r="E43" s="664" t="s">
        <v>65</v>
      </c>
    </row>
    <row r="44" spans="1:14" x14ac:dyDescent="0.25">
      <c r="A44" s="292">
        <f t="shared" si="6"/>
        <v>33</v>
      </c>
      <c r="B44" s="308" t="s">
        <v>80</v>
      </c>
      <c r="C44" s="301">
        <v>0.5</v>
      </c>
      <c r="D44" s="226"/>
    </row>
    <row r="45" spans="1:14" x14ac:dyDescent="0.25">
      <c r="A45" s="292">
        <f t="shared" si="6"/>
        <v>34</v>
      </c>
      <c r="B45" s="308" t="s">
        <v>365</v>
      </c>
      <c r="C45" s="301">
        <v>1</v>
      </c>
      <c r="D45" s="226"/>
    </row>
    <row r="46" spans="1:14" ht="15.75" x14ac:dyDescent="0.25">
      <c r="A46" s="292">
        <f t="shared" si="6"/>
        <v>35</v>
      </c>
      <c r="B46" s="65" t="s">
        <v>64</v>
      </c>
      <c r="C46" s="301">
        <v>0</v>
      </c>
      <c r="D46" s="229"/>
      <c r="E46" s="379" t="s">
        <v>65</v>
      </c>
      <c r="F46" s="117" t="str">
        <f>IF(AND(OR(D46&gt;0),OR(B46="Other activities [type description here]",B46="")),"Error: No description for reported time","")</f>
        <v/>
      </c>
    </row>
    <row r="47" spans="1:14" x14ac:dyDescent="0.25">
      <c r="A47" s="292">
        <f t="shared" si="6"/>
        <v>36</v>
      </c>
      <c r="B47" s="65" t="s">
        <v>64</v>
      </c>
      <c r="C47" s="301">
        <v>0</v>
      </c>
      <c r="D47" s="229"/>
      <c r="F47" s="117" t="str">
        <f t="shared" ref="F47:F48" si="7">IF(AND(OR(D47&gt;0),OR(B47="Other activities [type description here]",B47="")),"Error: No description for reported time","")</f>
        <v/>
      </c>
    </row>
    <row r="48" spans="1:14" ht="15.75" x14ac:dyDescent="0.25">
      <c r="A48" s="292">
        <f t="shared" si="6"/>
        <v>37</v>
      </c>
      <c r="B48" s="65" t="s">
        <v>64</v>
      </c>
      <c r="C48" s="301">
        <v>0</v>
      </c>
      <c r="D48" s="229"/>
      <c r="E48" s="379"/>
      <c r="F48" s="117" t="str">
        <f t="shared" si="7"/>
        <v/>
      </c>
    </row>
    <row r="49" spans="1:5" ht="15.75" x14ac:dyDescent="0.25">
      <c r="A49" s="296">
        <f>A48+1</f>
        <v>38</v>
      </c>
      <c r="B49" s="310" t="str">
        <f>CONCATENATE("Has all time been allocated? (Total hours from Line ",A38," should equal sum of Lines ",A39," - ",A48,")")</f>
        <v>Has all time been allocated? (Total hours from Line 27 should equal sum of Lines 28 - 37)</v>
      </c>
      <c r="C49" s="311" t="str">
        <f>IF(C38=SUM(C39:C48),"Yes","No")</f>
        <v>Yes</v>
      </c>
      <c r="D49" s="312" t="str">
        <f>IF(D38=SUM(D39:D48),"Yes","No")</f>
        <v>Yes</v>
      </c>
      <c r="E49" s="379" t="s">
        <v>65</v>
      </c>
    </row>
  </sheetData>
  <sheetProtection algorithmName="SHA-512" hashValue="XOb4O8Zv/XOqffL0foqWC+Jf5Z6OYAR1Ttrp9BOTQyzXtZQN9eIIhsm+LVWo+POomUX+JTbR71oZIraaC793ug==" saltValue="cdnv49Negi8Vsno1b7lKHQ==" spinCount="100000" sheet="1" objects="1" scenarios="1"/>
  <mergeCells count="2">
    <mergeCell ref="A1:D1"/>
    <mergeCell ref="A3:D3"/>
  </mergeCells>
  <conditionalFormatting sqref="B46:B48">
    <cfRule type="expression" dxfId="17" priority="70">
      <formula>IF(AND(OR(D46&gt;0),OR(B46="Other activities [type description here]",B46="")),TRUE,FALSE)</formula>
    </cfRule>
  </conditionalFormatting>
  <conditionalFormatting sqref="D8:D12">
    <cfRule type="expression" dxfId="16" priority="4">
      <formula>AND(SUM($D$8:$D$12)&lt;&gt;1,SUM($D$8:$D$12)&lt;&gt;0)</formula>
    </cfRule>
  </conditionalFormatting>
  <conditionalFormatting sqref="D16:D20">
    <cfRule type="expression" dxfId="15" priority="2">
      <formula>AND(SUM($D$16:$D$20)&lt;&gt;1,SUM($D$16:$D$20)&lt;&gt;0)</formula>
    </cfRule>
  </conditionalFormatting>
  <conditionalFormatting sqref="D49">
    <cfRule type="expression" dxfId="14" priority="7">
      <formula>D49="NO"</formula>
    </cfRule>
  </conditionalFormatting>
  <dataValidations count="19">
    <dataValidation allowBlank="1" showErrorMessage="1" prompt="Enter a job category that is considered to be a Behavioral Health Professional._x000a_" sqref="B7:B13 B25:B26 B15:B23 B28:B29 B32 B37:B49" xr:uid="{00000000-0002-0000-0C00-000000000000}"/>
    <dataValidation allowBlank="1" showInputMessage="1" showErrorMessage="1" prompt="If “No” appears on this Line, review and revise the appropriate hours." sqref="E49" xr:uid="{00000000-0002-0000-0C00-000001000000}"/>
    <dataValidation allowBlank="1" showInputMessage="1" showErrorMessage="1" prompt="Do not include any vehicles associated with residential or other services and reported on the form for those services." sqref="E29" xr:uid="{00000000-0002-0000-0C00-000002000000}"/>
    <dataValidation type="decimal" operator="greaterThanOrEqual" allowBlank="1" showInputMessage="1" showErrorMessage="1" error="Please enter a valid number." sqref="D46:D48" xr:uid="{00000000-0002-0000-0C00-000004000000}">
      <formula1>0</formula1>
    </dataValidation>
    <dataValidation allowBlank="1" showInputMessage="1" showErrorMessage="1" prompt="Report the number of individuals receiving Community Support (Center-Based) services. Report individuals who receive both Community Support and Community Membership services on both Lines 1 and 8." sqref="E7" xr:uid="{00000000-0002-0000-0C00-000005000000}"/>
    <dataValidation allowBlank="1" showInputMessage="1" showErrorMessage="1" prompt="Considering all hours of Community Supports (Center-Based) provided by your organization, report the percentage delivered at the staffing ratios listed on Lines 2 through 6. The Lines should total 100 percent; if they do not, the cells will turn red." sqref="E8" xr:uid="{00000000-0002-0000-0C00-000006000000}"/>
    <dataValidation allowBlank="1" showInputMessage="1" showErrorMessage="1" prompt="Considering all hours of Community Membership provided by your organization, report the percentage delivered at the staffing ratios listed on Lines 9 through 13. The Lines should total 100 percent; if they do not, the cells will turn red." sqref="E16" xr:uid="{00000000-0002-0000-0C00-000007000000}"/>
    <dataValidation allowBlank="1" showInputMessage="1" showErrorMessage="1" prompt="Report the number of hours of Community Support (Center-Based) services that an individual receives in a typical week. Do not include Community Membership hours, which will be reported on Line 14." sqref="E13" xr:uid="{00000000-0002-0000-0C00-000008000000}"/>
    <dataValidation allowBlank="1" showInputMessage="1" showErrorMessage="1" prompt="Report the number of individuals receiving Community Membership (Group and Individual) services. Report individuals who receive both Community Membership and Community Support (Center-Based) services on both Lines 1 and 8." sqref="E15" xr:uid="{E8113061-D773-4E8F-AFA9-C1ABB185DB7A}"/>
    <dataValidation allowBlank="1" showInputMessage="1" showErrorMessage="1" prompt="Report the number of hours of Community Membership services that an individual receives in a typical week. Do not include Community Support (Center-Based) hours, which will be reported on Line 7." sqref="E21:E22" xr:uid="{63E717BF-D8A3-4572-8CB6-2611E75FE088}"/>
    <dataValidation allowBlank="1" showInputMessage="1" showErrorMessage="1" prompt="Of the space reported on Line 16, estimate the percent used for Comunity Support services. E.g., if a site has 3,000 sq. ft. and 800 sq. ft. are used for direct services, report 26.7% (800/3,000). Do not include offices or general space (e.g., bathrooms)." sqref="E27" xr:uid="{FBCBDEF1-64C2-4C1D-AAD2-59A8E326F700}"/>
    <dataValidation allowBlank="1" showInputMessage="1" showErrorMessage="1" prompt="Calculate the attendance rate by dividing the number of hours that individuals attended the program by the number of hours that individuals were scheduled." sqref="E29" xr:uid="{00000000-0002-0000-0C00-00000A000000}"/>
    <dataValidation allowBlank="1" showInputMessage="1" showErrorMessage="1" prompt="Calculate the attendance rate by dividing attending Individuals' total hours of attendance by their total scheduled hours. Consider Community Support (Center-Based) and Community Member (Individual and Group) services in total." sqref="E23" xr:uid="{3CB75F06-F79E-4BEB-ADE9-DDA42314819B}"/>
    <dataValidation allowBlank="1" showErrorMessage="1" sqref="E28 E30:E36" xr:uid="{51EAB0DC-8168-4BF7-8287-41CFFDC35650}"/>
    <dataValidation allowBlank="1" showInputMessage="1" showErrorMessage="1" prompt="See page 6 of the instructions." sqref="E37" xr:uid="{BA02650F-BBD6-44D3-9BA4-AB433CADCDFE}"/>
    <dataValidation allowBlank="1" showInputMessage="1" showErrorMessage="1" prompt="Examples include staff meetings, filing employer-required paperwork (not related to service delivery), and receiving counseling from  supervisor.  Do not include time spent on training programs." sqref="E43" xr:uid="{BF6DEF14-8B8B-4774-B877-440E033277A4}"/>
    <dataValidation allowBlank="1" showInputMessage="1" showErrorMessage="1" prompt="Input the number of hours per week that a direct care worker is providing other direct care services." sqref="E40" xr:uid="{F947F75A-5524-4B9D-91BA-48275439E123}"/>
    <dataValidation allowBlank="1" showInputMessage="1" showErrorMessage="1" prompt="Input the number of hours per week that a direct care worker spends on recordkeeping activities, other than documentation that occurs during the course of service provision. Examples could include case notes and incident reports." sqref="E42" xr:uid="{2847BF4E-DCA7-4D08-BC1A-D1EFF3211F18}"/>
    <dataValidation allowBlank="1" showInputMessage="1" showErrorMessage="1" prompt="If there are activities that are part of a direct care worker’s typical week, but not listed on the survey, type a description and indicate the number of hours per week that a direct care worker typically spends on that activity." sqref="E46" xr:uid="{C0C2EFDE-77F1-412D-8881-62A00060B996}"/>
  </dataValidations>
  <printOptions horizontalCentered="1"/>
  <pageMargins left="0.25" right="0.25" top="0.75" bottom="0.75" header="0.3" footer="0.3"/>
  <pageSetup scale="90" orientation="landscape" r:id="rId1"/>
  <headerFooter>
    <oddHeader>&amp;R&amp;"Times New Roman,Regular"Page &amp;P of &amp;N&amp;C&amp;"Times New Roman,Regular"Maine Department of Health and Human Services
Sections 18, 20, 21, and 29 Services - Provider Survey</oddHeader>
    <oddFooter>&amp;R&amp;"Times New Roman,Regular" printed &amp;D&amp;L&amp;"Times New Roman,Regular"Questions? Contact Tina Harper with Health Management Associates at tharper@healthmanagement.com or (480) 680-1508.</oddFooter>
  </headerFooter>
  <rowBreaks count="1" manualBreakCount="1">
    <brk id="27" max="4" man="1"/>
  </rowBreaks>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AC35D53-5899-46DB-ADD3-A43C0D084C24}">
  <sheetPr codeName="Sheet21"/>
  <dimension ref="A1:N40"/>
  <sheetViews>
    <sheetView showGridLines="0" zoomScaleNormal="100" zoomScaleSheetLayoutView="100" workbookViewId="0">
      <pane ySplit="5" topLeftCell="A6" activePane="bottomLeft" state="frozen"/>
      <selection activeCell="B19" sqref="B19"/>
      <selection pane="bottomLeft" activeCell="D7" sqref="D7"/>
    </sheetView>
  </sheetViews>
  <sheetFormatPr defaultColWidth="9.140625" defaultRowHeight="15" x14ac:dyDescent="0.25"/>
  <cols>
    <col min="1" max="1" width="5.7109375" style="298" customWidth="1"/>
    <col min="2" max="2" width="108.7109375" style="299" customWidth="1"/>
    <col min="3" max="4" width="10.7109375" style="298" customWidth="1"/>
    <col min="5" max="5" width="3.5703125" style="671" customWidth="1"/>
    <col min="6" max="16384" width="9.140625" style="299"/>
  </cols>
  <sheetData>
    <row r="1" spans="1:7" s="297" customFormat="1" ht="15.75" customHeight="1" x14ac:dyDescent="0.25">
      <c r="A1" s="698" t="str">
        <f>IF(ISBLANK('Contact Info'!C7),"",'Contact Info'!C7)</f>
        <v/>
      </c>
      <c r="B1" s="698"/>
      <c r="C1" s="698"/>
      <c r="D1" s="698"/>
      <c r="E1" s="670"/>
    </row>
    <row r="2" spans="1:7" s="297" customFormat="1" ht="6" customHeight="1" x14ac:dyDescent="0.25">
      <c r="B2" s="298"/>
      <c r="C2" s="298"/>
      <c r="D2" s="298"/>
      <c r="E2" s="670"/>
    </row>
    <row r="3" spans="1:7" s="297" customFormat="1" ht="15.75" customHeight="1" x14ac:dyDescent="0.25">
      <c r="A3" s="770" t="s">
        <v>236</v>
      </c>
      <c r="B3" s="770"/>
      <c r="C3" s="770"/>
      <c r="D3" s="770"/>
      <c r="E3" s="670"/>
    </row>
    <row r="4" spans="1:7" ht="6" customHeight="1" x14ac:dyDescent="0.25">
      <c r="G4" s="297"/>
    </row>
    <row r="5" spans="1:7" s="291" customFormat="1" x14ac:dyDescent="0.25">
      <c r="A5" s="220" t="s">
        <v>0</v>
      </c>
      <c r="B5" s="221" t="s">
        <v>1</v>
      </c>
      <c r="C5" s="222" t="s">
        <v>2</v>
      </c>
      <c r="D5" s="236" t="s">
        <v>15</v>
      </c>
      <c r="E5" s="465"/>
      <c r="G5" s="297"/>
    </row>
    <row r="6" spans="1:7" s="291" customFormat="1" x14ac:dyDescent="0.25">
      <c r="A6" s="287"/>
      <c r="B6" s="288" t="s">
        <v>349</v>
      </c>
      <c r="C6" s="289"/>
      <c r="D6" s="290"/>
      <c r="E6" s="465"/>
      <c r="G6" s="297"/>
    </row>
    <row r="7" spans="1:7" s="291" customFormat="1" ht="15.75" x14ac:dyDescent="0.25">
      <c r="A7" s="292">
        <v>1</v>
      </c>
      <c r="B7" s="293" t="s">
        <v>350</v>
      </c>
      <c r="C7" s="313">
        <v>90</v>
      </c>
      <c r="D7" s="238"/>
      <c r="E7" s="377" t="s">
        <v>65</v>
      </c>
      <c r="G7" s="297"/>
    </row>
    <row r="8" spans="1:7" s="291" customFormat="1" ht="15.75" x14ac:dyDescent="0.25">
      <c r="A8" s="292">
        <f>A7+1</f>
        <v>2</v>
      </c>
      <c r="B8" s="293" t="s">
        <v>351</v>
      </c>
      <c r="C8" s="314">
        <v>0.1</v>
      </c>
      <c r="D8" s="351"/>
      <c r="E8" s="377" t="s">
        <v>65</v>
      </c>
      <c r="F8" s="117" t="str">
        <f>IF(AND($D$7&gt;0,SUM($D$8:$D$12)=0),"Error: Total individuals from Line 1 is not allocated by staffing ratio",IF(AND($D$7&gt;0,SUM($D$8:$D$12)&lt;&gt;1),"Error: Total individuals from Line 1 is not equal to sum of allocations",""))</f>
        <v/>
      </c>
      <c r="G8" s="297"/>
    </row>
    <row r="9" spans="1:7" s="291" customFormat="1" x14ac:dyDescent="0.25">
      <c r="A9" s="292">
        <f t="shared" ref="A9:A13" si="0">A8+1</f>
        <v>3</v>
      </c>
      <c r="B9" s="293" t="s">
        <v>352</v>
      </c>
      <c r="C9" s="314">
        <v>0.15</v>
      </c>
      <c r="D9" s="351"/>
      <c r="E9" s="465"/>
      <c r="F9" s="117" t="str">
        <f t="shared" ref="F9:F12" si="1">IF(AND($D$7&gt;0,SUM($D$8:$D$12)=0),"Error: Total individuals from Line 1 is not allocated by staffing ratio",IF(AND($D$7&gt;0,SUM($D$8:$D$12)&lt;&gt;1),"Error: Total individuals from Line 1 is not equal to sum of allocations",""))</f>
        <v/>
      </c>
      <c r="G9" s="297"/>
    </row>
    <row r="10" spans="1:7" s="291" customFormat="1" x14ac:dyDescent="0.25">
      <c r="A10" s="292">
        <f t="shared" si="0"/>
        <v>4</v>
      </c>
      <c r="B10" s="293" t="s">
        <v>353</v>
      </c>
      <c r="C10" s="314">
        <v>0.5</v>
      </c>
      <c r="D10" s="351"/>
      <c r="E10" s="465"/>
      <c r="F10" s="117" t="str">
        <f t="shared" si="1"/>
        <v/>
      </c>
      <c r="G10" s="297"/>
    </row>
    <row r="11" spans="1:7" s="291" customFormat="1" x14ac:dyDescent="0.25">
      <c r="A11" s="292">
        <f t="shared" si="0"/>
        <v>5</v>
      </c>
      <c r="B11" s="293" t="s">
        <v>354</v>
      </c>
      <c r="C11" s="314">
        <v>0.15</v>
      </c>
      <c r="D11" s="351"/>
      <c r="E11" s="465"/>
      <c r="F11" s="117" t="str">
        <f t="shared" si="1"/>
        <v/>
      </c>
    </row>
    <row r="12" spans="1:7" s="291" customFormat="1" x14ac:dyDescent="0.25">
      <c r="A12" s="292">
        <f t="shared" si="0"/>
        <v>6</v>
      </c>
      <c r="B12" s="293" t="s">
        <v>355</v>
      </c>
      <c r="C12" s="314">
        <v>0.1</v>
      </c>
      <c r="D12" s="351"/>
      <c r="E12" s="465"/>
      <c r="F12" s="117" t="str">
        <f t="shared" si="1"/>
        <v/>
      </c>
    </row>
    <row r="13" spans="1:7" s="291" customFormat="1" ht="15.75" x14ac:dyDescent="0.25">
      <c r="A13" s="296">
        <f t="shared" si="0"/>
        <v>7</v>
      </c>
      <c r="B13" s="302" t="s">
        <v>239</v>
      </c>
      <c r="C13" s="311">
        <v>6</v>
      </c>
      <c r="D13" s="329"/>
      <c r="E13" s="377" t="s">
        <v>65</v>
      </c>
    </row>
    <row r="14" spans="1:7" s="291" customFormat="1" x14ac:dyDescent="0.25">
      <c r="A14" s="287"/>
      <c r="B14" s="288" t="s">
        <v>116</v>
      </c>
      <c r="C14" s="289"/>
      <c r="D14" s="290"/>
    </row>
    <row r="15" spans="1:7" s="291" customFormat="1" ht="15.75" x14ac:dyDescent="0.25">
      <c r="A15" s="296">
        <f>+A13+1</f>
        <v>8</v>
      </c>
      <c r="B15" s="302" t="s">
        <v>237</v>
      </c>
      <c r="C15" s="544">
        <v>0.91</v>
      </c>
      <c r="D15" s="248"/>
      <c r="E15" s="668" t="s">
        <v>65</v>
      </c>
    </row>
    <row r="16" spans="1:7" s="291" customFormat="1" x14ac:dyDescent="0.25">
      <c r="A16" s="287"/>
      <c r="B16" s="288" t="s">
        <v>357</v>
      </c>
      <c r="C16" s="289"/>
      <c r="D16" s="290"/>
      <c r="E16" s="465"/>
    </row>
    <row r="17" spans="1:14" s="291" customFormat="1" x14ac:dyDescent="0.25">
      <c r="A17" s="292">
        <f>A15+1</f>
        <v>9</v>
      </c>
      <c r="B17" s="293" t="s">
        <v>356</v>
      </c>
      <c r="C17" s="313">
        <v>3</v>
      </c>
      <c r="D17" s="238"/>
      <c r="E17" s="465"/>
    </row>
    <row r="18" spans="1:14" s="291" customFormat="1" x14ac:dyDescent="0.25">
      <c r="A18" s="292">
        <f>A17+1</f>
        <v>10</v>
      </c>
      <c r="B18" s="293" t="str">
        <f>"Total square footage of program space for the locations reported on Line "&amp;A17</f>
        <v>Total square footage of program space for the locations reported on Line 9</v>
      </c>
      <c r="C18" s="313">
        <v>5000</v>
      </c>
      <c r="D18" s="238"/>
      <c r="E18" s="465"/>
    </row>
    <row r="19" spans="1:14" s="291" customFormat="1" ht="15.75" x14ac:dyDescent="0.25">
      <c r="A19" s="296">
        <f t="shared" ref="A19" si="2">A18+1</f>
        <v>11</v>
      </c>
      <c r="B19" s="585" t="s">
        <v>224</v>
      </c>
      <c r="C19" s="544">
        <v>0.91</v>
      </c>
      <c r="D19" s="248"/>
      <c r="E19" s="668" t="s">
        <v>65</v>
      </c>
    </row>
    <row r="20" spans="1:14" s="291" customFormat="1" x14ac:dyDescent="0.25">
      <c r="A20" s="287"/>
      <c r="B20" s="288" t="s">
        <v>13</v>
      </c>
      <c r="C20" s="289"/>
      <c r="D20" s="290"/>
      <c r="E20" s="465"/>
    </row>
    <row r="21" spans="1:14" s="291" customFormat="1" ht="15.75" x14ac:dyDescent="0.25">
      <c r="A21" s="292">
        <f>A19+1</f>
        <v>12</v>
      </c>
      <c r="B21" s="456" t="s">
        <v>358</v>
      </c>
      <c r="C21" s="294">
        <v>3</v>
      </c>
      <c r="D21" s="458"/>
      <c r="E21" s="660" t="s">
        <v>65</v>
      </c>
    </row>
    <row r="22" spans="1:14" s="291" customFormat="1" ht="15.75" x14ac:dyDescent="0.25">
      <c r="A22" s="292">
        <f>A21+1</f>
        <v>13</v>
      </c>
      <c r="B22" s="450" t="str">
        <f>"Total annual number of miles traveled by the vehicles reported on Line "&amp;A20&amp;"on behalf of individuals"</f>
        <v>Total annual number of miles traveled by the vehicles reported on Line on behalf of individuals</v>
      </c>
      <c r="C22" s="313">
        <v>32000</v>
      </c>
      <c r="D22" s="458"/>
      <c r="E22" s="660"/>
    </row>
    <row r="23" spans="1:14" s="291" customFormat="1" ht="15.75" x14ac:dyDescent="0.25">
      <c r="A23" s="292">
        <f>A22+1</f>
        <v>14</v>
      </c>
      <c r="B23" s="450" t="str">
        <f>"Average number of miles per vehicle per week (Line "&amp;A22&amp;" divided by Line "&amp;A21&amp;" divided by 52)"</f>
        <v>Average number of miles per vehicle per week (Line 13 divided by Line 12 divided by 52)</v>
      </c>
      <c r="C23" s="313">
        <f>IF(AND(ISNUMBER(C21),ISNUMBER(C22)),C22/C21/52,"")</f>
        <v>205.12820512820511</v>
      </c>
      <c r="D23" s="452" t="str">
        <f>IF(AND(ISNUMBER(D21),ISNUMBER(D22)),(D22/D21)/52,"")</f>
        <v/>
      </c>
      <c r="E23" s="660"/>
    </row>
    <row r="24" spans="1:14" s="291" customFormat="1" ht="15.75" x14ac:dyDescent="0.25">
      <c r="A24" s="292">
        <f>A23+1</f>
        <v>15</v>
      </c>
      <c r="B24" s="553" t="s">
        <v>226</v>
      </c>
      <c r="C24" s="457">
        <v>6</v>
      </c>
      <c r="D24" s="458"/>
      <c r="E24" s="660"/>
    </row>
    <row r="25" spans="1:14" s="291" customFormat="1" ht="15.75" x14ac:dyDescent="0.25">
      <c r="A25" s="292">
        <f t="shared" ref="A25:A28" si="3">A24+1</f>
        <v>16</v>
      </c>
      <c r="B25" s="450" t="s">
        <v>222</v>
      </c>
      <c r="C25" s="313">
        <v>125000</v>
      </c>
      <c r="D25" s="458"/>
      <c r="E25" s="660"/>
    </row>
    <row r="26" spans="1:14" s="291" customFormat="1" ht="15.75" x14ac:dyDescent="0.25">
      <c r="A26" s="292">
        <f t="shared" si="3"/>
        <v>17</v>
      </c>
      <c r="B26" s="450" t="str">
        <f>"As applicable, average purchase price of agency-owned vehicles reported on Line "&amp;A20</f>
        <v xml:space="preserve">As applicable, average purchase price of agency-owned vehicles reported on Line </v>
      </c>
      <c r="C26" s="295">
        <v>38000</v>
      </c>
      <c r="D26" s="249"/>
      <c r="E26" s="660"/>
    </row>
    <row r="27" spans="1:14" s="291" customFormat="1" ht="15.75" x14ac:dyDescent="0.25">
      <c r="A27" s="292">
        <f t="shared" si="3"/>
        <v>18</v>
      </c>
      <c r="B27" s="450" t="str">
        <f>"As applicable, average monthly lease price of agency-leased vehicles reported on Line "&amp;A20</f>
        <v xml:space="preserve">As applicable, average monthly lease price of agency-leased vehicles reported on Line </v>
      </c>
      <c r="C27" s="295">
        <v>375</v>
      </c>
      <c r="D27" s="554"/>
      <c r="E27" s="660"/>
    </row>
    <row r="28" spans="1:14" s="291" customFormat="1" ht="15.75" x14ac:dyDescent="0.25">
      <c r="A28" s="296">
        <f t="shared" si="3"/>
        <v>19</v>
      </c>
      <c r="B28" s="449" t="s">
        <v>223</v>
      </c>
      <c r="C28" s="453">
        <v>0</v>
      </c>
      <c r="D28" s="459"/>
      <c r="E28" s="672"/>
    </row>
    <row r="29" spans="1:14" ht="15.75" x14ac:dyDescent="0.25">
      <c r="A29" s="177"/>
      <c r="B29" s="303" t="s">
        <v>90</v>
      </c>
      <c r="C29" s="300"/>
      <c r="D29" s="304"/>
      <c r="E29" s="377" t="s">
        <v>65</v>
      </c>
    </row>
    <row r="30" spans="1:14" x14ac:dyDescent="0.25">
      <c r="A30" s="292">
        <f>A28+1</f>
        <v>20</v>
      </c>
      <c r="B30" s="305" t="s">
        <v>4</v>
      </c>
      <c r="C30" s="306">
        <v>35</v>
      </c>
      <c r="D30" s="226"/>
      <c r="K30" s="307"/>
      <c r="L30" s="307"/>
      <c r="M30" s="307"/>
      <c r="N30" s="307"/>
    </row>
    <row r="31" spans="1:14" x14ac:dyDescent="0.25">
      <c r="A31" s="292">
        <f>A30+1</f>
        <v>21</v>
      </c>
      <c r="B31" s="308" t="s">
        <v>238</v>
      </c>
      <c r="C31" s="301">
        <v>32</v>
      </c>
      <c r="D31" s="226"/>
    </row>
    <row r="32" spans="1:14" ht="15.75" x14ac:dyDescent="0.25">
      <c r="A32" s="292">
        <f t="shared" ref="A32:A39" si="4">A31+1</f>
        <v>22</v>
      </c>
      <c r="B32" s="108" t="s">
        <v>5</v>
      </c>
      <c r="C32" s="301">
        <v>0</v>
      </c>
      <c r="D32" s="226"/>
      <c r="E32" s="664" t="s">
        <v>65</v>
      </c>
    </row>
    <row r="33" spans="1:6" x14ac:dyDescent="0.25">
      <c r="A33" s="292">
        <f t="shared" si="4"/>
        <v>23</v>
      </c>
      <c r="B33" s="308" t="s">
        <v>98</v>
      </c>
      <c r="C33" s="301">
        <v>0.5</v>
      </c>
      <c r="D33" s="226"/>
    </row>
    <row r="34" spans="1:6" ht="15.75" x14ac:dyDescent="0.25">
      <c r="A34" s="292">
        <f t="shared" si="4"/>
        <v>24</v>
      </c>
      <c r="B34" s="308" t="s">
        <v>79</v>
      </c>
      <c r="C34" s="301">
        <v>1</v>
      </c>
      <c r="D34" s="226"/>
      <c r="E34" s="664" t="s">
        <v>65</v>
      </c>
    </row>
    <row r="35" spans="1:6" ht="15.75" x14ac:dyDescent="0.25">
      <c r="A35" s="292">
        <f t="shared" si="4"/>
        <v>25</v>
      </c>
      <c r="B35" s="309" t="s">
        <v>6</v>
      </c>
      <c r="C35" s="301">
        <v>1</v>
      </c>
      <c r="D35" s="226"/>
      <c r="E35" s="664" t="s">
        <v>65</v>
      </c>
    </row>
    <row r="36" spans="1:6" x14ac:dyDescent="0.25">
      <c r="A36" s="292">
        <f t="shared" si="4"/>
        <v>26</v>
      </c>
      <c r="B36" s="308" t="s">
        <v>80</v>
      </c>
      <c r="C36" s="301">
        <v>0.5</v>
      </c>
      <c r="D36" s="226"/>
    </row>
    <row r="37" spans="1:6" ht="15.75" x14ac:dyDescent="0.25">
      <c r="A37" s="292">
        <f t="shared" si="4"/>
        <v>27</v>
      </c>
      <c r="B37" s="65" t="s">
        <v>64</v>
      </c>
      <c r="C37" s="301">
        <v>0</v>
      </c>
      <c r="D37" s="229"/>
      <c r="E37" s="379" t="s">
        <v>65</v>
      </c>
      <c r="F37" s="117" t="str">
        <f>IF(AND(OR(D37&gt;0),OR(B37="Other activities [type description here]",B37="")),"Error: No description for reported time","")</f>
        <v/>
      </c>
    </row>
    <row r="38" spans="1:6" x14ac:dyDescent="0.25">
      <c r="A38" s="292">
        <f t="shared" si="4"/>
        <v>28</v>
      </c>
      <c r="B38" s="65" t="s">
        <v>64</v>
      </c>
      <c r="C38" s="301">
        <v>0</v>
      </c>
      <c r="D38" s="229"/>
      <c r="F38" s="117" t="str">
        <f t="shared" ref="F38:F39" si="5">IF(AND(OR(D38&gt;0),OR(B38="Other activities [type description here]",B38="")),"Error: No description for reported time","")</f>
        <v/>
      </c>
    </row>
    <row r="39" spans="1:6" ht="15.75" x14ac:dyDescent="0.25">
      <c r="A39" s="292">
        <f t="shared" si="4"/>
        <v>29</v>
      </c>
      <c r="B39" s="65" t="s">
        <v>64</v>
      </c>
      <c r="C39" s="301">
        <v>0</v>
      </c>
      <c r="D39" s="229"/>
      <c r="E39" s="379"/>
      <c r="F39" s="117" t="str">
        <f t="shared" si="5"/>
        <v/>
      </c>
    </row>
    <row r="40" spans="1:6" ht="15.75" x14ac:dyDescent="0.25">
      <c r="A40" s="296">
        <f>A39+1</f>
        <v>30</v>
      </c>
      <c r="B40" s="310" t="str">
        <f>CONCATENATE("Has all time been allocated? (Total hours from Line ",A30," should equal sum of Lines ",A31," - ",A39,")")</f>
        <v>Has all time been allocated? (Total hours from Line 20 should equal sum of Lines 21 - 29)</v>
      </c>
      <c r="C40" s="311" t="str">
        <f>IF(C30=SUM(C31:C39),"Yes","No")</f>
        <v>Yes</v>
      </c>
      <c r="D40" s="312" t="str">
        <f>IF(D30=SUM(D31:D39),"Yes","No")</f>
        <v>Yes</v>
      </c>
      <c r="E40" s="379" t="s">
        <v>65</v>
      </c>
    </row>
  </sheetData>
  <sheetProtection algorithmName="SHA-512" hashValue="0g0fDTMtO1ItrNf98BVcqFg8t0Erji/ipr2DxtOau0Hvs0qlIMBjwLTpm5DZK/MwD5ozA/ABhNLOr+AMc9qZOw==" saltValue="zkwylD96Mp0aGxTPMOa4IA==" spinCount="100000" sheet="1" objects="1" scenarios="1"/>
  <mergeCells count="2">
    <mergeCell ref="A1:D1"/>
    <mergeCell ref="A3:D3"/>
  </mergeCells>
  <conditionalFormatting sqref="B37:B39">
    <cfRule type="expression" dxfId="13" priority="5">
      <formula>IF(AND(OR(D37&gt;0),OR(B37="Other activities [type description here]",B37="")),TRUE,FALSE)</formula>
    </cfRule>
  </conditionalFormatting>
  <conditionalFormatting sqref="D8:D12">
    <cfRule type="expression" dxfId="12" priority="3">
      <formula>AND(SUM($D$8:$D$12)&lt;&gt;1,SUM($D$8:$D$12)&lt;&gt;0)</formula>
    </cfRule>
  </conditionalFormatting>
  <conditionalFormatting sqref="D40">
    <cfRule type="expression" dxfId="11" priority="4">
      <formula>D40="NO"</formula>
    </cfRule>
  </conditionalFormatting>
  <dataValidations count="15">
    <dataValidation allowBlank="1" showInputMessage="1" showErrorMessage="1" prompt="Calculate the attendance rate by dividing attending Individuals' total hours of attendance by their total scheduled hours. " sqref="E15" xr:uid="{C1B84048-6D2A-4F4C-BD4D-52E6DFBC5988}"/>
    <dataValidation allowBlank="1" showErrorMessage="1" sqref="E22:E28 E20" xr:uid="{7E630B11-5724-4FF0-ABC0-124E54D21815}"/>
    <dataValidation allowBlank="1" showInputMessage="1" showErrorMessage="1" prompt="Of the space reported on Line 9, estimate the percent used for Work Ordered Clubhouse. E.g., if a site has 3,000 sq. ft. and 800 sq. ft. are used for direct services, report 26.7% (800/3,000). Do not include offices or general space (e.g., bathrooms)." sqref="E19" xr:uid="{98BC65EB-185D-405C-87AF-5CB29AB4260E}"/>
    <dataValidation allowBlank="1" showInputMessage="1" showErrorMessage="1" prompt="Report the number of hours of Work Ordered Clubhouse services that an individual receives in a typical week. " sqref="E13" xr:uid="{AFB7C582-8D75-4B2B-B405-DAB7CFFFE991}"/>
    <dataValidation allowBlank="1" showInputMessage="1" showErrorMessage="1" prompt="Considering all hours of Work Ordered Clubhouse provided by your organization, report the percentage delivered at the staffing ratios listed on Lines 2 through 6. The Lines should total 100 percent; if they do not, the cells will turn red." sqref="E8" xr:uid="{E10B95A9-F7EA-458F-9E93-4A3FC38F1877}"/>
    <dataValidation allowBlank="1" showInputMessage="1" showErrorMessage="1" prompt="Report the number of individuals receiving Work Ordered Clubhouse services. " sqref="E7" xr:uid="{298AE9A2-3341-4B20-929B-ABAD4C5A4526}"/>
    <dataValidation type="decimal" operator="greaterThanOrEqual" allowBlank="1" showInputMessage="1" showErrorMessage="1" error="Please enter a valid number." sqref="D37:D39" xr:uid="{4C67358B-AF3F-4F24-BB96-B1AE5AFF4490}">
      <formula1>0</formula1>
    </dataValidation>
    <dataValidation allowBlank="1" showInputMessage="1" showErrorMessage="1" prompt="Do not include any vehicles associated with residential or other services and reported on the form for those services." sqref="E21" xr:uid="{7110A570-9F1D-49B9-B20A-C461AF06C82A}"/>
    <dataValidation allowBlank="1" showInputMessage="1" showErrorMessage="1" prompt="If “No” appears on this Line, review and revise the appropriate hours." sqref="E40" xr:uid="{EE79C5B0-16B5-437A-9A63-1D819FFE51E1}"/>
    <dataValidation allowBlank="1" showErrorMessage="1" prompt="Enter a job category that is considered to be a Behavioral Health Professional._x000a_" sqref="B17:B18 B20:B21 B24 B29:B40 B7:B15" xr:uid="{B91E5C83-388B-46FD-8CDD-8C531F5F322C}"/>
    <dataValidation allowBlank="1" showInputMessage="1" showErrorMessage="1" prompt="See page 6 of the instructions." sqref="E29" xr:uid="{C3E0BF7C-8BAC-4FF2-A505-9F042E213EDB}"/>
    <dataValidation allowBlank="1" showInputMessage="1" showErrorMessage="1" prompt="Examples include staff meetings, filing employer-required paperwork (not related to service delivery), and receiving counseling from  supervisor.  Do not include time spent on training programs." sqref="E35" xr:uid="{61AA7346-536A-4924-B416-4524A021CB8B}"/>
    <dataValidation allowBlank="1" showInputMessage="1" showErrorMessage="1" prompt="Input the number of hours per week that a direct care worker is providing other direct care services." sqref="E32" xr:uid="{C793D4E4-B9F6-4C39-BC2C-A807A77BBA31}"/>
    <dataValidation allowBlank="1" showInputMessage="1" showErrorMessage="1" prompt="Input the number of hours per week that a direct care worker spends on recordkeeping activities, other than documentation that occurs during the course of service provision. Examples could include case notes and incident reports." sqref="E34" xr:uid="{DFD37A1D-B060-4320-9A2B-B61B9D045523}"/>
    <dataValidation allowBlank="1" showInputMessage="1" showErrorMessage="1" prompt="If there are activities that are part of a direct care worker’s typical week, but not listed on the survey, type a description and indicate the number of hours per week that a direct care worker typically spends on that activity." sqref="E37" xr:uid="{908DA0E6-2F3F-4BE6-ABA5-808307E7416D}"/>
  </dataValidations>
  <printOptions horizontalCentered="1"/>
  <pageMargins left="0.25" right="0.25" top="0.75" bottom="0.75" header="0.3" footer="0.3"/>
  <pageSetup scale="90" orientation="landscape" r:id="rId1"/>
  <headerFooter>
    <oddHeader>&amp;R&amp;"Times New Roman,Regular"Page &amp;P of &amp;N&amp;C&amp;"Times New Roman,Regular"Maine Department of Health and Human Services
Sections 18, 20, 21, and 29 Services - Provider Survey</oddHeader>
    <oddFooter>&amp;R&amp;"Times New Roman,Regular" printed &amp;D&amp;L&amp;"Times New Roman,Regular"Questions? Contact Tina Harper with Health Management Associates at tharper@healthmanagement.com or (480) 680-1508.</oddFooter>
  </headerFooter>
  <rowBreaks count="1" manualBreakCount="1">
    <brk id="28" max="4" man="1"/>
  </rowBreaks>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6"/>
  <dimension ref="A1:N27"/>
  <sheetViews>
    <sheetView zoomScaleNormal="100" zoomScaleSheetLayoutView="100" workbookViewId="0">
      <selection activeCell="D15" sqref="D15"/>
    </sheetView>
  </sheetViews>
  <sheetFormatPr defaultColWidth="8.85546875" defaultRowHeight="15.75" x14ac:dyDescent="0.3"/>
  <cols>
    <col min="1" max="1" width="5.7109375" style="62" customWidth="1"/>
    <col min="2" max="2" width="108.7109375" style="62" customWidth="1"/>
    <col min="3" max="4" width="10.7109375" style="62" customWidth="1"/>
    <col min="5" max="5" width="3.42578125" style="99" bestFit="1" customWidth="1"/>
    <col min="6" max="16384" width="8.85546875" style="62"/>
  </cols>
  <sheetData>
    <row r="1" spans="1:14" x14ac:dyDescent="0.25">
      <c r="A1" s="698" t="str">
        <f>IF(ISBLANK('Contact Info'!C7),"",'Contact Info'!C7)</f>
        <v/>
      </c>
      <c r="B1" s="698"/>
      <c r="C1" s="698"/>
      <c r="D1" s="698"/>
      <c r="E1" s="665"/>
      <c r="F1" s="55"/>
    </row>
    <row r="2" spans="1:14" ht="6" customHeight="1" x14ac:dyDescent="0.25">
      <c r="A2" s="55"/>
      <c r="B2" s="12"/>
      <c r="C2" s="12"/>
      <c r="D2" s="12"/>
      <c r="E2" s="665"/>
      <c r="F2" s="55"/>
    </row>
    <row r="3" spans="1:14" x14ac:dyDescent="0.25">
      <c r="A3" s="770" t="s">
        <v>117</v>
      </c>
      <c r="B3" s="770"/>
      <c r="C3" s="770"/>
      <c r="D3" s="770"/>
      <c r="E3" s="666"/>
      <c r="F3" s="55"/>
    </row>
    <row r="4" spans="1:14" ht="6" customHeight="1" x14ac:dyDescent="0.25">
      <c r="A4" s="806"/>
      <c r="B4" s="806"/>
      <c r="C4" s="806"/>
      <c r="D4" s="279"/>
      <c r="E4" s="667"/>
      <c r="F4" s="55"/>
    </row>
    <row r="5" spans="1:14" ht="15" customHeight="1" x14ac:dyDescent="0.25">
      <c r="A5" s="220" t="s">
        <v>0</v>
      </c>
      <c r="B5" s="221" t="s">
        <v>1</v>
      </c>
      <c r="C5" s="222" t="s">
        <v>2</v>
      </c>
      <c r="D5" s="236" t="s">
        <v>15</v>
      </c>
      <c r="E5" s="93"/>
      <c r="F5" s="55"/>
    </row>
    <row r="6" spans="1:14" ht="15" customHeight="1" x14ac:dyDescent="0.25">
      <c r="A6" s="224"/>
      <c r="B6" s="119" t="s">
        <v>12</v>
      </c>
      <c r="C6" s="94"/>
      <c r="D6" s="234"/>
      <c r="E6" s="95"/>
      <c r="F6" s="118"/>
      <c r="G6" s="120"/>
    </row>
    <row r="7" spans="1:14" ht="15" customHeight="1" x14ac:dyDescent="0.25">
      <c r="A7" s="210">
        <v>1</v>
      </c>
      <c r="B7" s="96" t="s">
        <v>131</v>
      </c>
      <c r="C7" s="46">
        <v>80</v>
      </c>
      <c r="D7" s="225"/>
      <c r="E7" s="97"/>
      <c r="F7" s="118"/>
      <c r="G7" s="120"/>
    </row>
    <row r="8" spans="1:14" ht="15" customHeight="1" x14ac:dyDescent="0.25">
      <c r="A8" s="210">
        <f>A7+1</f>
        <v>2</v>
      </c>
      <c r="B8" s="96" t="s">
        <v>398</v>
      </c>
      <c r="C8" s="46">
        <v>20</v>
      </c>
      <c r="D8" s="225"/>
      <c r="E8" s="97"/>
      <c r="F8" s="118"/>
      <c r="G8" s="109"/>
    </row>
    <row r="9" spans="1:14" ht="15" customHeight="1" x14ac:dyDescent="0.25">
      <c r="A9" s="210">
        <f>A8+1</f>
        <v>3</v>
      </c>
      <c r="B9" s="113" t="s">
        <v>125</v>
      </c>
      <c r="C9" s="46">
        <v>10</v>
      </c>
      <c r="D9" s="225"/>
      <c r="E9" s="97"/>
      <c r="F9" s="118"/>
      <c r="G9" s="121"/>
    </row>
    <row r="10" spans="1:14" ht="15" customHeight="1" x14ac:dyDescent="0.25">
      <c r="A10" s="210">
        <f>A9+1</f>
        <v>4</v>
      </c>
      <c r="B10" s="96" t="s">
        <v>126</v>
      </c>
      <c r="C10" s="47">
        <v>2.5</v>
      </c>
      <c r="D10" s="226"/>
      <c r="E10" s="111"/>
      <c r="F10" s="118"/>
      <c r="G10" s="109"/>
    </row>
    <row r="11" spans="1:14" ht="15" customHeight="1" x14ac:dyDescent="0.25">
      <c r="A11" s="203"/>
      <c r="B11" s="104" t="s">
        <v>90</v>
      </c>
      <c r="C11" s="100"/>
      <c r="D11" s="228"/>
      <c r="E11" s="377" t="s">
        <v>65</v>
      </c>
      <c r="F11" s="118"/>
      <c r="K11" s="275"/>
      <c r="L11" s="275"/>
      <c r="M11" s="275"/>
      <c r="N11" s="275"/>
    </row>
    <row r="12" spans="1:14" ht="15" customHeight="1" x14ac:dyDescent="0.3">
      <c r="A12" s="216">
        <f>A10+1</f>
        <v>5</v>
      </c>
      <c r="B12" s="106" t="s">
        <v>4</v>
      </c>
      <c r="C12" s="115">
        <v>40</v>
      </c>
      <c r="D12" s="229"/>
      <c r="E12" s="663"/>
      <c r="F12" s="11"/>
      <c r="G12" s="109"/>
    </row>
    <row r="13" spans="1:14" ht="15" customHeight="1" x14ac:dyDescent="0.25">
      <c r="A13" s="210">
        <f t="shared" ref="A13:A25" si="0">A12+1</f>
        <v>6</v>
      </c>
      <c r="B13" s="108" t="s">
        <v>120</v>
      </c>
      <c r="C13" s="47">
        <f>IF(AND(C9&gt;0,C10&gt;0),C9*C10,"")</f>
        <v>25</v>
      </c>
      <c r="D13" s="230" t="str">
        <f>IF(AND(D9&gt;0,D10&gt;0),D9*D10,"")</f>
        <v/>
      </c>
      <c r="E13" s="660" t="s">
        <v>65</v>
      </c>
      <c r="F13" s="11"/>
      <c r="G13" s="109"/>
    </row>
    <row r="14" spans="1:14" ht="15" customHeight="1" x14ac:dyDescent="0.25">
      <c r="A14" s="210">
        <f t="shared" si="0"/>
        <v>7</v>
      </c>
      <c r="B14" s="108" t="s">
        <v>5</v>
      </c>
      <c r="C14" s="47">
        <v>3.5</v>
      </c>
      <c r="D14" s="229"/>
      <c r="E14" s="664" t="s">
        <v>65</v>
      </c>
      <c r="F14" s="11"/>
    </row>
    <row r="15" spans="1:14" ht="15" customHeight="1" x14ac:dyDescent="0.25">
      <c r="A15" s="210">
        <f t="shared" si="0"/>
        <v>8</v>
      </c>
      <c r="B15" s="108" t="s">
        <v>98</v>
      </c>
      <c r="C15" s="47">
        <v>1</v>
      </c>
      <c r="D15" s="229"/>
      <c r="E15" s="379"/>
      <c r="F15" s="11"/>
    </row>
    <row r="16" spans="1:14" ht="15" customHeight="1" x14ac:dyDescent="0.25">
      <c r="A16" s="210">
        <f t="shared" si="0"/>
        <v>9</v>
      </c>
      <c r="B16" s="108" t="s">
        <v>108</v>
      </c>
      <c r="C16" s="47">
        <v>6</v>
      </c>
      <c r="D16" s="229"/>
      <c r="E16" s="379"/>
      <c r="F16" s="11"/>
    </row>
    <row r="17" spans="1:7" ht="15" customHeight="1" x14ac:dyDescent="0.25">
      <c r="A17" s="210">
        <f t="shared" si="0"/>
        <v>10</v>
      </c>
      <c r="B17" s="108" t="s">
        <v>11</v>
      </c>
      <c r="C17" s="47">
        <v>3</v>
      </c>
      <c r="D17" s="229"/>
      <c r="E17" s="379"/>
      <c r="F17" s="11"/>
      <c r="G17" s="110"/>
    </row>
    <row r="18" spans="1:7" ht="15" customHeight="1" x14ac:dyDescent="0.25">
      <c r="A18" s="210">
        <f t="shared" si="0"/>
        <v>11</v>
      </c>
      <c r="B18" s="108" t="s">
        <v>66</v>
      </c>
      <c r="C18" s="47">
        <v>1</v>
      </c>
      <c r="D18" s="229"/>
      <c r="E18" s="664" t="s">
        <v>65</v>
      </c>
      <c r="F18" s="11"/>
    </row>
    <row r="19" spans="1:7" ht="15" customHeight="1" x14ac:dyDescent="0.25">
      <c r="A19" s="210">
        <f t="shared" si="0"/>
        <v>12</v>
      </c>
      <c r="B19" s="112" t="s">
        <v>6</v>
      </c>
      <c r="C19" s="47">
        <v>0.5</v>
      </c>
      <c r="D19" s="229"/>
      <c r="E19" s="664" t="s">
        <v>65</v>
      </c>
      <c r="F19" s="11"/>
    </row>
    <row r="20" spans="1:7" ht="15" customHeight="1" x14ac:dyDescent="0.25">
      <c r="A20" s="210">
        <f t="shared" si="0"/>
        <v>13</v>
      </c>
      <c r="B20" s="65" t="s">
        <v>64</v>
      </c>
      <c r="C20" s="47">
        <v>0</v>
      </c>
      <c r="D20" s="229"/>
      <c r="E20" s="379" t="s">
        <v>65</v>
      </c>
      <c r="F20" s="117" t="str">
        <f>IF(AND(OR(D20&gt;0),OR(B20="Other activities [type description here]",B20="")),"Error: No description for reported time","")</f>
        <v/>
      </c>
    </row>
    <row r="21" spans="1:7" ht="15" customHeight="1" x14ac:dyDescent="0.25">
      <c r="A21" s="210">
        <f t="shared" si="0"/>
        <v>14</v>
      </c>
      <c r="B21" s="65" t="s">
        <v>64</v>
      </c>
      <c r="C21" s="47">
        <v>0</v>
      </c>
      <c r="D21" s="229"/>
      <c r="E21" s="379"/>
      <c r="F21" s="117" t="str">
        <f t="shared" ref="F21:F22" si="1">IF(AND(OR(D21&gt;0),OR(B21="Other activities [type description here]",B21="")),"Error: No description for reported time","")</f>
        <v/>
      </c>
    </row>
    <row r="22" spans="1:7" ht="15" customHeight="1" x14ac:dyDescent="0.25">
      <c r="A22" s="210">
        <f t="shared" si="0"/>
        <v>15</v>
      </c>
      <c r="B22" s="65" t="s">
        <v>64</v>
      </c>
      <c r="C22" s="47">
        <v>0</v>
      </c>
      <c r="D22" s="229"/>
      <c r="E22" s="379"/>
      <c r="F22" s="117" t="str">
        <f t="shared" si="1"/>
        <v/>
      </c>
    </row>
    <row r="23" spans="1:7" ht="15" customHeight="1" x14ac:dyDescent="0.25">
      <c r="A23" s="210">
        <f t="shared" si="0"/>
        <v>16</v>
      </c>
      <c r="B23" s="123" t="str">
        <f>CONCATENATE("Has all time been allocated? (Total hours from Line ",A12," should equal sum of Lines ",A13," - ",A22,")")</f>
        <v>Has all time been allocated? (Total hours from Line 5 should equal sum of Lines 6 - 15)</v>
      </c>
      <c r="C23" s="47" t="str">
        <f>IF(C12=SUM(C13:C22),"Yes","No")</f>
        <v>Yes</v>
      </c>
      <c r="D23" s="230" t="str">
        <f>IF(D12=SUM(D13:D22),"Yes","No")</f>
        <v>Yes</v>
      </c>
      <c r="E23" s="379" t="s">
        <v>65</v>
      </c>
      <c r="F23" s="11"/>
    </row>
    <row r="24" spans="1:7" ht="15" customHeight="1" x14ac:dyDescent="0.25">
      <c r="A24" s="210">
        <f t="shared" si="0"/>
        <v>17</v>
      </c>
      <c r="B24" s="113" t="s">
        <v>113</v>
      </c>
      <c r="C24" s="114">
        <v>80</v>
      </c>
      <c r="D24" s="231"/>
      <c r="E24" s="383" t="s">
        <v>65</v>
      </c>
      <c r="F24" s="11"/>
    </row>
    <row r="25" spans="1:7" ht="15" customHeight="1" x14ac:dyDescent="0.25">
      <c r="A25" s="213">
        <f t="shared" si="0"/>
        <v>18</v>
      </c>
      <c r="B25" s="165" t="s">
        <v>70</v>
      </c>
      <c r="C25" s="166">
        <v>25</v>
      </c>
      <c r="D25" s="232"/>
      <c r="E25" s="383" t="s">
        <v>65</v>
      </c>
      <c r="F25" s="11"/>
      <c r="G25" s="110"/>
    </row>
    <row r="26" spans="1:7" x14ac:dyDescent="0.25">
      <c r="A26" s="12"/>
      <c r="B26" s="11"/>
      <c r="C26" s="12"/>
      <c r="D26" s="12"/>
      <c r="E26" s="669"/>
      <c r="F26" s="11"/>
    </row>
    <row r="27" spans="1:7" x14ac:dyDescent="0.25">
      <c r="A27" s="12"/>
      <c r="B27" s="11"/>
      <c r="C27" s="12"/>
      <c r="D27" s="12"/>
      <c r="E27" s="665"/>
      <c r="F27" s="11"/>
    </row>
  </sheetData>
  <sheetProtection algorithmName="SHA-512" hashValue="ltO+ZIyparu7wIFw2aEt3kPhUgGWP1PepqDQqyd/1ZJ0XVpwDgyKYUy5LIw1QyJlU77tgSePPhDB/XwapeUKFg==" saltValue="sbwCxo3IY/i6Hi+CpDHqAA==" spinCount="100000" sheet="1" objects="1" scenarios="1"/>
  <dataConsolidate/>
  <mergeCells count="3">
    <mergeCell ref="A3:D3"/>
    <mergeCell ref="A4:C4"/>
    <mergeCell ref="A1:D1"/>
  </mergeCells>
  <conditionalFormatting sqref="B20:B22">
    <cfRule type="expression" dxfId="10" priority="63" stopIfTrue="1">
      <formula>IF(AND(OR(D20&gt;0),B20="Other activities [type description here]"),TRUE,FALSE)</formula>
    </cfRule>
  </conditionalFormatting>
  <conditionalFormatting sqref="D23">
    <cfRule type="expression" dxfId="9" priority="1">
      <formula>D23="No"</formula>
    </cfRule>
  </conditionalFormatting>
  <dataValidations count="13">
    <dataValidation allowBlank="1" showInputMessage="1" showErrorMessage="1" prompt="Include both the use of agency-owned or -leased vehicles as well as of direct care workers’ personal vehicles." sqref="E25" xr:uid="{00000000-0002-0000-0D00-000000000000}"/>
    <dataValidation allowBlank="1" showInputMessage="1" showErrorMessage="1" prompt="Include both the use of agency-owned or -leased vehicles as well as of direct care workers' personal vehicles. Include mileage for any “on the clock” travel that occurs during direct care workers' paid time." sqref="E24" xr:uid="{00000000-0002-0000-0D00-000001000000}"/>
    <dataValidation allowBlank="1" showInputMessage="1" showErrorMessage="1" prompt="If “No” appears on this Line, review and revise the appropriate hours." sqref="E23" xr:uid="{00000000-0002-0000-0D00-000002000000}"/>
    <dataValidation allowBlank="1" showErrorMessage="1" prompt="Enter a job category that is considered to be a Behavioral Health Professional._x000a_" sqref="G12:G13 G6:G10 B7:B25" xr:uid="{00000000-0002-0000-0D00-000003000000}"/>
    <dataValidation type="decimal" operator="greaterThanOrEqual" allowBlank="1" showInputMessage="1" showErrorMessage="1" sqref="D24:D25" xr:uid="{00000000-0002-0000-0D00-000004000000}">
      <formula1>0</formula1>
    </dataValidation>
    <dataValidation type="decimal" operator="greaterThanOrEqual" allowBlank="1" showInputMessage="1" showErrorMessage="1" error="Please enter a valid number." sqref="D7:D10 D20:D22" xr:uid="{00000000-0002-0000-0D00-000005000000}">
      <formula1>0</formula1>
    </dataValidation>
    <dataValidation type="decimal" allowBlank="1" showInputMessage="1" showErrorMessage="1" error="Please enter a valid number. Typical hours in a week for a single DSP." sqref="D12:D19" xr:uid="{00000000-0002-0000-0D00-000006000000}">
      <formula1>0</formula1>
      <formula2>168</formula2>
    </dataValidation>
    <dataValidation allowBlank="1" showInputMessage="1" showErrorMessage="1" prompt="See page 6 of the instructions." sqref="E11" xr:uid="{2AF2134C-0CC3-440B-9A84-2A08ACE6F6A3}"/>
    <dataValidation allowBlank="1" showInputMessage="1" showErrorMessage="1" prompt="Examples include staff meetings, filing employer-required paperwork (not related to service delivery), and receiving counseling from  supervisor.  Do not include time spent on training programs." sqref="E19" xr:uid="{845CA750-66E6-4C6B-83D8-C4050C5AC9CC}"/>
    <dataValidation allowBlank="1" showInputMessage="1" showErrorMessage="1" prompt="Input the number of hours per week that a direct care worker is providing other direct care services." sqref="E14" xr:uid="{4FF0C883-1BA5-41BC-B7CC-3F97C64883AC}"/>
    <dataValidation allowBlank="1" showInputMessage="1" showErrorMessage="1" prompt="Input the number of hours per week that a direct care worker spends on recordkeeping activities, other than documentation that occurs during the course of service provision. Examples could include case notes and incident reports." sqref="E18" xr:uid="{77FB855E-6A3D-4A53-877E-D67990D90011}"/>
    <dataValidation allowBlank="1" showInputMessage="1" showErrorMessage="1" prompt="This line is automatically calculated by multiplying Line 3 by Line 4." sqref="E13" xr:uid="{B68CB340-0817-46CC-9B67-3EF1429982F1}"/>
    <dataValidation allowBlank="1" showInputMessage="1" showErrorMessage="1" prompt="If there are activities that are part of a direct care worker’s typical week, but not listed on the survey, type a description and indicate the number of hours per week that a direct care worker typically spends on that activity." sqref="E20" xr:uid="{94983FE8-3FA3-4AAF-A1AD-F0042154C9E4}"/>
  </dataValidations>
  <printOptions horizontalCentered="1"/>
  <pageMargins left="0.25" right="0.25" top="0.75" bottom="0.75" header="0.3" footer="0.3"/>
  <pageSetup scale="90" orientation="landscape" r:id="rId1"/>
  <headerFooter>
    <oddHeader>&amp;R&amp;"Times New Roman,Regular"Page &amp;P of &amp;N&amp;C&amp;"Times New Roman,Regular"Maine Department of Health and Human Services
Sections 18, 20, 21, and 29 Services - Provider Survey</oddHeader>
    <oddFooter>&amp;R&amp;"Times New Roman,Regular" printed &amp;D&amp;L&amp;"Times New Roman,Regular"Questions? Contact Tina Harper with Health Management Associates at tharper@healthmanagement.com or (480) 680-1508.</odd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24"/>
  <dimension ref="A1:N27"/>
  <sheetViews>
    <sheetView zoomScaleNormal="100" zoomScaleSheetLayoutView="100" workbookViewId="0">
      <selection activeCell="D8" sqref="D8"/>
    </sheetView>
  </sheetViews>
  <sheetFormatPr defaultColWidth="8.85546875" defaultRowHeight="15.75" x14ac:dyDescent="0.3"/>
  <cols>
    <col min="1" max="1" width="5.7109375" style="62" customWidth="1"/>
    <col min="2" max="2" width="108.7109375" style="62" customWidth="1"/>
    <col min="3" max="4" width="10.7109375" style="62" customWidth="1"/>
    <col min="5" max="5" width="3.42578125" style="99" bestFit="1" customWidth="1"/>
    <col min="6" max="16384" width="8.85546875" style="62"/>
  </cols>
  <sheetData>
    <row r="1" spans="1:14" x14ac:dyDescent="0.25">
      <c r="A1" s="698" t="str">
        <f>IF(ISBLANK('Contact Info'!C7),"",'Contact Info'!C7)</f>
        <v/>
      </c>
      <c r="B1" s="698"/>
      <c r="C1" s="698"/>
      <c r="D1" s="698"/>
      <c r="E1" s="665"/>
      <c r="F1" s="55"/>
    </row>
    <row r="2" spans="1:14" ht="6" customHeight="1" x14ac:dyDescent="0.25">
      <c r="A2" s="55"/>
      <c r="B2" s="12"/>
      <c r="C2" s="12"/>
      <c r="D2" s="12"/>
      <c r="E2" s="665"/>
      <c r="F2" s="55"/>
    </row>
    <row r="3" spans="1:14" x14ac:dyDescent="0.25">
      <c r="A3" s="770" t="s">
        <v>134</v>
      </c>
      <c r="B3" s="770"/>
      <c r="C3" s="770"/>
      <c r="D3" s="770"/>
      <c r="E3" s="666"/>
      <c r="F3" s="55"/>
    </row>
    <row r="4" spans="1:14" ht="6" customHeight="1" x14ac:dyDescent="0.25">
      <c r="A4" s="806"/>
      <c r="B4" s="806"/>
      <c r="C4" s="806"/>
      <c r="D4" s="279"/>
      <c r="E4" s="667"/>
      <c r="F4" s="55"/>
    </row>
    <row r="5" spans="1:14" ht="15" customHeight="1" x14ac:dyDescent="0.25">
      <c r="A5" s="220" t="s">
        <v>0</v>
      </c>
      <c r="B5" s="221" t="s">
        <v>1</v>
      </c>
      <c r="C5" s="222" t="s">
        <v>2</v>
      </c>
      <c r="D5" s="236" t="s">
        <v>15</v>
      </c>
      <c r="E5" s="93"/>
      <c r="F5" s="55"/>
    </row>
    <row r="6" spans="1:14" ht="15" customHeight="1" x14ac:dyDescent="0.25">
      <c r="A6" s="224"/>
      <c r="B6" s="119" t="s">
        <v>12</v>
      </c>
      <c r="C6" s="94"/>
      <c r="D6" s="234"/>
      <c r="E6" s="95"/>
      <c r="F6" s="55"/>
      <c r="G6" s="120"/>
    </row>
    <row r="7" spans="1:14" ht="15" customHeight="1" x14ac:dyDescent="0.25">
      <c r="A7" s="210">
        <v>1</v>
      </c>
      <c r="B7" s="96" t="s">
        <v>130</v>
      </c>
      <c r="C7" s="46">
        <v>80</v>
      </c>
      <c r="D7" s="225"/>
      <c r="E7" s="97"/>
      <c r="F7" s="118"/>
      <c r="G7" s="120"/>
    </row>
    <row r="8" spans="1:14" ht="15" customHeight="1" x14ac:dyDescent="0.25">
      <c r="A8" s="210">
        <f>A7+1</f>
        <v>2</v>
      </c>
      <c r="B8" s="96" t="s">
        <v>388</v>
      </c>
      <c r="C8" s="46">
        <v>20</v>
      </c>
      <c r="D8" s="225"/>
      <c r="E8" s="97"/>
      <c r="F8" s="118"/>
      <c r="G8" s="109"/>
    </row>
    <row r="9" spans="1:14" ht="15" customHeight="1" x14ac:dyDescent="0.25">
      <c r="A9" s="210">
        <f>A8+1</f>
        <v>3</v>
      </c>
      <c r="B9" s="113" t="s">
        <v>129</v>
      </c>
      <c r="C9" s="46">
        <v>10</v>
      </c>
      <c r="D9" s="225"/>
      <c r="E9" s="97"/>
      <c r="F9" s="118"/>
      <c r="G9" s="121"/>
    </row>
    <row r="10" spans="1:14" ht="15" customHeight="1" x14ac:dyDescent="0.25">
      <c r="A10" s="210">
        <f>A9+1</f>
        <v>4</v>
      </c>
      <c r="B10" s="96" t="s">
        <v>133</v>
      </c>
      <c r="C10" s="47">
        <v>3.25</v>
      </c>
      <c r="D10" s="226"/>
      <c r="E10" s="111"/>
      <c r="F10" s="118"/>
      <c r="G10" s="109"/>
    </row>
    <row r="11" spans="1:14" ht="15" customHeight="1" x14ac:dyDescent="0.25">
      <c r="A11" s="203"/>
      <c r="B11" s="104" t="s">
        <v>90</v>
      </c>
      <c r="C11" s="100"/>
      <c r="D11" s="228"/>
      <c r="E11" s="377" t="s">
        <v>65</v>
      </c>
      <c r="F11" s="118"/>
      <c r="K11" s="275"/>
      <c r="L11" s="275"/>
      <c r="M11" s="275"/>
      <c r="N11" s="275"/>
    </row>
    <row r="12" spans="1:14" ht="15" customHeight="1" x14ac:dyDescent="0.3">
      <c r="A12" s="216">
        <f>A10+1</f>
        <v>5</v>
      </c>
      <c r="B12" s="106" t="s">
        <v>4</v>
      </c>
      <c r="C12" s="115">
        <v>40</v>
      </c>
      <c r="D12" s="229"/>
      <c r="E12" s="663"/>
      <c r="F12" s="11"/>
      <c r="G12" s="109"/>
    </row>
    <row r="13" spans="1:14" ht="15" customHeight="1" x14ac:dyDescent="0.25">
      <c r="A13" s="210">
        <f t="shared" ref="A13:A25" si="0">A12+1</f>
        <v>6</v>
      </c>
      <c r="B13" s="108" t="s">
        <v>118</v>
      </c>
      <c r="C13" s="47">
        <f>IF(AND(C9&gt;0,C10&gt;0),C9*C10,"")</f>
        <v>32.5</v>
      </c>
      <c r="D13" s="230" t="str">
        <f>IF(AND(D9&gt;0,D10&gt;0),D9*D10,"")</f>
        <v/>
      </c>
      <c r="E13" s="660" t="s">
        <v>65</v>
      </c>
      <c r="F13" s="11"/>
      <c r="G13" s="109"/>
    </row>
    <row r="14" spans="1:14" ht="15" customHeight="1" x14ac:dyDescent="0.25">
      <c r="A14" s="210">
        <f t="shared" si="0"/>
        <v>7</v>
      </c>
      <c r="B14" s="108" t="s">
        <v>5</v>
      </c>
      <c r="C14" s="47">
        <v>0</v>
      </c>
      <c r="D14" s="229"/>
      <c r="E14" s="664" t="s">
        <v>65</v>
      </c>
      <c r="F14" s="11"/>
    </row>
    <row r="15" spans="1:14" ht="15" customHeight="1" x14ac:dyDescent="0.25">
      <c r="A15" s="210">
        <f t="shared" si="0"/>
        <v>8</v>
      </c>
      <c r="B15" s="108" t="s">
        <v>98</v>
      </c>
      <c r="C15" s="47">
        <v>1</v>
      </c>
      <c r="D15" s="229"/>
      <c r="E15" s="379"/>
      <c r="F15" s="11"/>
    </row>
    <row r="16" spans="1:14" ht="15" customHeight="1" x14ac:dyDescent="0.25">
      <c r="A16" s="210">
        <f t="shared" si="0"/>
        <v>9</v>
      </c>
      <c r="B16" s="108" t="s">
        <v>108</v>
      </c>
      <c r="C16" s="47">
        <v>3</v>
      </c>
      <c r="D16" s="229"/>
      <c r="E16" s="379"/>
      <c r="F16" s="11"/>
    </row>
    <row r="17" spans="1:7" ht="15" customHeight="1" x14ac:dyDescent="0.25">
      <c r="A17" s="210">
        <f>A16+1</f>
        <v>10</v>
      </c>
      <c r="B17" s="108" t="s">
        <v>11</v>
      </c>
      <c r="C17" s="47">
        <v>2</v>
      </c>
      <c r="D17" s="229"/>
      <c r="E17" s="379"/>
      <c r="F17" s="11"/>
      <c r="G17" s="110"/>
    </row>
    <row r="18" spans="1:7" ht="15" customHeight="1" x14ac:dyDescent="0.25">
      <c r="A18" s="210">
        <f t="shared" si="0"/>
        <v>11</v>
      </c>
      <c r="B18" s="108" t="s">
        <v>66</v>
      </c>
      <c r="C18" s="47">
        <v>1</v>
      </c>
      <c r="D18" s="229"/>
      <c r="E18" s="664" t="s">
        <v>65</v>
      </c>
      <c r="F18" s="11"/>
    </row>
    <row r="19" spans="1:7" ht="15" customHeight="1" x14ac:dyDescent="0.25">
      <c r="A19" s="210">
        <f t="shared" si="0"/>
        <v>12</v>
      </c>
      <c r="B19" s="112" t="s">
        <v>6</v>
      </c>
      <c r="C19" s="47">
        <v>0.5</v>
      </c>
      <c r="D19" s="229"/>
      <c r="E19" s="664" t="s">
        <v>65</v>
      </c>
      <c r="F19" s="11"/>
    </row>
    <row r="20" spans="1:7" ht="15" customHeight="1" x14ac:dyDescent="0.25">
      <c r="A20" s="210">
        <f t="shared" si="0"/>
        <v>13</v>
      </c>
      <c r="B20" s="65" t="s">
        <v>64</v>
      </c>
      <c r="C20" s="47">
        <v>0</v>
      </c>
      <c r="D20" s="229"/>
      <c r="E20" s="379" t="s">
        <v>65</v>
      </c>
      <c r="F20" s="117" t="str">
        <f>IF(AND(OR(D20&gt;0),OR(B20="Other activities [type description here]",B20="")),"Error: No description for reported time","")</f>
        <v/>
      </c>
    </row>
    <row r="21" spans="1:7" ht="15" customHeight="1" x14ac:dyDescent="0.25">
      <c r="A21" s="210">
        <f t="shared" si="0"/>
        <v>14</v>
      </c>
      <c r="B21" s="65" t="s">
        <v>64</v>
      </c>
      <c r="C21" s="47">
        <v>0</v>
      </c>
      <c r="D21" s="229"/>
      <c r="E21" s="379"/>
      <c r="F21" s="117" t="str">
        <f t="shared" ref="F21:F22" si="1">IF(AND(OR(D21&gt;0),OR(B21="Other activities [type description here]",B21="")),"Error: No description for reported time","")</f>
        <v/>
      </c>
    </row>
    <row r="22" spans="1:7" ht="15" customHeight="1" x14ac:dyDescent="0.25">
      <c r="A22" s="210">
        <f t="shared" si="0"/>
        <v>15</v>
      </c>
      <c r="B22" s="65" t="s">
        <v>64</v>
      </c>
      <c r="C22" s="47">
        <v>0</v>
      </c>
      <c r="D22" s="229"/>
      <c r="E22" s="379"/>
      <c r="F22" s="117" t="str">
        <f t="shared" si="1"/>
        <v/>
      </c>
    </row>
    <row r="23" spans="1:7" ht="15" customHeight="1" x14ac:dyDescent="0.25">
      <c r="A23" s="210">
        <f t="shared" si="0"/>
        <v>16</v>
      </c>
      <c r="B23" s="123" t="str">
        <f>CONCATENATE("Has all time been allocated? (Total hours from Line ",A12," should equal sum of Lines ",A13," - ",A22,")")</f>
        <v>Has all time been allocated? (Total hours from Line 5 should equal sum of Lines 6 - 15)</v>
      </c>
      <c r="C23" s="47" t="str">
        <f>IF(C12=SUM(C13:C22),"Yes","No")</f>
        <v>Yes</v>
      </c>
      <c r="D23" s="230" t="str">
        <f>IF(D12=SUM(D13:D22),"Yes","No")</f>
        <v>Yes</v>
      </c>
      <c r="E23" s="379" t="s">
        <v>65</v>
      </c>
      <c r="F23" s="11"/>
    </row>
    <row r="24" spans="1:7" ht="15" customHeight="1" x14ac:dyDescent="0.25">
      <c r="A24" s="210">
        <f t="shared" si="0"/>
        <v>17</v>
      </c>
      <c r="B24" s="113" t="s">
        <v>113</v>
      </c>
      <c r="C24" s="114">
        <v>80</v>
      </c>
      <c r="D24" s="231"/>
      <c r="E24" s="383" t="s">
        <v>65</v>
      </c>
      <c r="F24" s="11"/>
    </row>
    <row r="25" spans="1:7" ht="15" customHeight="1" x14ac:dyDescent="0.25">
      <c r="A25" s="213">
        <f t="shared" si="0"/>
        <v>18</v>
      </c>
      <c r="B25" s="165" t="s">
        <v>70</v>
      </c>
      <c r="C25" s="166">
        <v>25</v>
      </c>
      <c r="D25" s="232"/>
      <c r="E25" s="383" t="s">
        <v>65</v>
      </c>
      <c r="F25" s="11"/>
      <c r="G25" s="110"/>
    </row>
    <row r="26" spans="1:7" x14ac:dyDescent="0.25">
      <c r="A26" s="12"/>
      <c r="B26" s="11"/>
      <c r="C26" s="12"/>
      <c r="D26" s="12"/>
      <c r="E26" s="669"/>
      <c r="F26" s="11"/>
    </row>
    <row r="27" spans="1:7" x14ac:dyDescent="0.25">
      <c r="A27" s="12"/>
      <c r="B27" s="11"/>
      <c r="C27" s="12"/>
      <c r="D27" s="12"/>
      <c r="E27" s="665"/>
      <c r="F27" s="11"/>
    </row>
  </sheetData>
  <sheetProtection algorithmName="SHA-512" hashValue="JeN89iAlasgSwxRikE10ED+RnWhQja1BXq0K20qHXoQBpMW2fq20OX3rAMpqmBYneJrXgaTmNpFkpRDuyqDi2A==" saltValue="Yq3dNgazP/7szFklfCV61w==" spinCount="100000" sheet="1" objects="1" scenarios="1"/>
  <dataConsolidate/>
  <mergeCells count="3">
    <mergeCell ref="A1:D1"/>
    <mergeCell ref="A3:D3"/>
    <mergeCell ref="A4:C4"/>
  </mergeCells>
  <conditionalFormatting sqref="B20:B22">
    <cfRule type="expression" dxfId="8" priority="3" stopIfTrue="1">
      <formula>IF(AND(OR(D20&gt;0),B20="Other activities [type description here]"),TRUE,FALSE)</formula>
    </cfRule>
  </conditionalFormatting>
  <conditionalFormatting sqref="D23">
    <cfRule type="expression" dxfId="7" priority="1">
      <formula>D23="No"</formula>
    </cfRule>
  </conditionalFormatting>
  <dataValidations count="13">
    <dataValidation type="decimal" allowBlank="1" showInputMessage="1" showErrorMessage="1" error="Please enter a valid number. Typical hours in a week for a single DSP." sqref="D12:D19" xr:uid="{00000000-0002-0000-0F00-000000000000}">
      <formula1>0</formula1>
      <formula2>168</formula2>
    </dataValidation>
    <dataValidation type="decimal" operator="greaterThanOrEqual" allowBlank="1" showInputMessage="1" showErrorMessage="1" error="Please enter a valid number." sqref="D7:D10 D20:D22" xr:uid="{00000000-0002-0000-0F00-000001000000}">
      <formula1>0</formula1>
    </dataValidation>
    <dataValidation type="decimal" operator="greaterThanOrEqual" allowBlank="1" showInputMessage="1" showErrorMessage="1" sqref="D24:D25" xr:uid="{00000000-0002-0000-0F00-000002000000}">
      <formula1>0</formula1>
    </dataValidation>
    <dataValidation allowBlank="1" showErrorMessage="1" prompt="Enter a job category that is considered to be a Behavioral Health Professional._x000a_" sqref="G12:G13 G6:G10 B7:B25" xr:uid="{00000000-0002-0000-0F00-000003000000}"/>
    <dataValidation allowBlank="1" showInputMessage="1" showErrorMessage="1" prompt="If “No” appears on this Line, review and revise the appropriate hours." sqref="E23" xr:uid="{00000000-0002-0000-0F00-000004000000}"/>
    <dataValidation allowBlank="1" showInputMessage="1" showErrorMessage="1" prompt="Include both the use of agency-owned or -leased vehicles as well as of direct care workers' personal vehicles. Include mileage for any “on the clock” travel that occurs during direct care workers' paid time." sqref="E24" xr:uid="{00000000-0002-0000-0F00-000005000000}"/>
    <dataValidation allowBlank="1" showInputMessage="1" showErrorMessage="1" prompt="Include both the use of agency-owned or -leased vehicles as well as of direct care workers’ personal vehicles." sqref="E25" xr:uid="{00000000-0002-0000-0F00-000006000000}"/>
    <dataValidation allowBlank="1" showInputMessage="1" showErrorMessage="1" prompt="See page 6 of the instructions." sqref="E11" xr:uid="{AB3665B4-82E9-4139-BEF4-E6C1CF4CD26E}"/>
    <dataValidation allowBlank="1" showInputMessage="1" showErrorMessage="1" prompt="Examples include staff meetings, filing employer-required paperwork (not related to service delivery), and receiving counseling from  supervisor.  Do not include time spent on training programs." sqref="E19" xr:uid="{64E9C94D-E15B-4A3E-8B29-64906F169761}"/>
    <dataValidation allowBlank="1" showInputMessage="1" showErrorMessage="1" prompt="Input the number of hours per week that a direct care worker is providing other direct care services." sqref="E14" xr:uid="{1749C803-F5EB-4EF6-9C1B-E1BAC16CDB38}"/>
    <dataValidation allowBlank="1" showInputMessage="1" showErrorMessage="1" prompt="Input the number of hours per week that a direct care worker spends on recordkeeping activities, other than documentation that occurs during the course of service provision. Examples could include case notes and incident reports." sqref="E18" xr:uid="{E769635B-E4E9-40AC-B4E2-CC4F4B87FF3F}"/>
    <dataValidation allowBlank="1" showInputMessage="1" showErrorMessage="1" prompt="This line is automatically calculated by multiplying Line 3 by Line 4." sqref="E13" xr:uid="{70005550-5E8B-4498-B2C8-034C38F389AB}"/>
    <dataValidation allowBlank="1" showInputMessage="1" showErrorMessage="1" prompt="If there are activities that are part of a direct care worker’s typical week, but not listed on the survey, type a description and indicate the number of hours per week that a direct care worker typically spends on that activity." sqref="E20" xr:uid="{88C42234-42DB-4E7B-B9F3-05AE6B43FAFC}"/>
  </dataValidations>
  <printOptions horizontalCentered="1"/>
  <pageMargins left="0.25" right="0.25" top="0.75" bottom="0.75" header="0.3" footer="0.3"/>
  <pageSetup scale="90" orientation="landscape" r:id="rId1"/>
  <headerFooter>
    <oddHeader>&amp;R&amp;"Times New Roman,Regular"Page &amp;P of &amp;N&amp;C&amp;"Times New Roman,Regular"Maine Department of Health and Human Services
Sections 18, 20, 21, and 29 Services - Provider Survey</oddHeader>
    <oddFooter>&amp;R&amp;"Times New Roman,Regular" printed &amp;D&amp;L&amp;"Times New Roman,Regular"Questions? Contact Tina Harper with Health Management Associates at tharper@healthmanagement.com or (480) 680-1508.</odd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14"/>
  <dimension ref="A1:N26"/>
  <sheetViews>
    <sheetView zoomScaleNormal="100" zoomScaleSheetLayoutView="100" workbookViewId="0">
      <selection activeCell="D12" sqref="D12"/>
    </sheetView>
  </sheetViews>
  <sheetFormatPr defaultColWidth="8.85546875" defaultRowHeight="15.75" x14ac:dyDescent="0.3"/>
  <cols>
    <col min="1" max="1" width="5.7109375" style="62" customWidth="1"/>
    <col min="2" max="2" width="108.7109375" style="62" customWidth="1"/>
    <col min="3" max="4" width="10.7109375" style="62" customWidth="1"/>
    <col min="5" max="5" width="3.42578125" style="99" bestFit="1" customWidth="1"/>
    <col min="6" max="16384" width="8.85546875" style="62"/>
  </cols>
  <sheetData>
    <row r="1" spans="1:14" x14ac:dyDescent="0.25">
      <c r="A1" s="698" t="str">
        <f>IF(ISBLANK('Contact Info'!C7),"",'Contact Info'!C7)</f>
        <v/>
      </c>
      <c r="B1" s="698"/>
      <c r="C1" s="698"/>
      <c r="D1" s="698"/>
      <c r="E1" s="665"/>
      <c r="F1" s="55"/>
    </row>
    <row r="2" spans="1:14" ht="6" customHeight="1" x14ac:dyDescent="0.25">
      <c r="A2" s="55"/>
      <c r="B2" s="12"/>
      <c r="C2" s="12"/>
      <c r="D2" s="12"/>
      <c r="E2" s="665"/>
      <c r="F2" s="55"/>
    </row>
    <row r="3" spans="1:14" x14ac:dyDescent="0.25">
      <c r="A3" s="770" t="s">
        <v>299</v>
      </c>
      <c r="B3" s="770"/>
      <c r="C3" s="770"/>
      <c r="D3" s="277"/>
      <c r="E3" s="666"/>
      <c r="F3" s="55"/>
    </row>
    <row r="4" spans="1:14" ht="6" customHeight="1" x14ac:dyDescent="0.25">
      <c r="A4" s="806"/>
      <c r="B4" s="806"/>
      <c r="C4" s="806"/>
      <c r="D4" s="279"/>
      <c r="E4" s="667"/>
      <c r="F4" s="11"/>
    </row>
    <row r="5" spans="1:14" ht="15" customHeight="1" x14ac:dyDescent="0.25">
      <c r="A5" s="220" t="s">
        <v>0</v>
      </c>
      <c r="B5" s="221" t="s">
        <v>1</v>
      </c>
      <c r="C5" s="222" t="s">
        <v>2</v>
      </c>
      <c r="D5" s="223" t="s">
        <v>15</v>
      </c>
      <c r="E5" s="93"/>
      <c r="F5" s="118"/>
    </row>
    <row r="6" spans="1:14" ht="15" customHeight="1" x14ac:dyDescent="0.25">
      <c r="A6" s="224"/>
      <c r="B6" s="119" t="s">
        <v>12</v>
      </c>
      <c r="C6" s="94"/>
      <c r="D6" s="200"/>
      <c r="E6" s="95"/>
      <c r="F6" s="118"/>
      <c r="G6" s="120"/>
    </row>
    <row r="7" spans="1:14" ht="15" customHeight="1" x14ac:dyDescent="0.25">
      <c r="A7" s="210">
        <v>1</v>
      </c>
      <c r="B7" s="96" t="s">
        <v>104</v>
      </c>
      <c r="C7" s="46">
        <v>80</v>
      </c>
      <c r="D7" s="238"/>
      <c r="E7" s="97"/>
      <c r="F7" s="118"/>
      <c r="G7" s="120"/>
    </row>
    <row r="8" spans="1:14" ht="15" customHeight="1" x14ac:dyDescent="0.25">
      <c r="A8" s="210">
        <f>A7+1</f>
        <v>2</v>
      </c>
      <c r="B8" s="96" t="s">
        <v>389</v>
      </c>
      <c r="C8" s="46">
        <v>20</v>
      </c>
      <c r="D8" s="238"/>
      <c r="E8" s="97"/>
      <c r="F8" s="118"/>
      <c r="G8" s="109"/>
    </row>
    <row r="9" spans="1:14" ht="15" customHeight="1" x14ac:dyDescent="0.25">
      <c r="A9" s="210">
        <f>A8+1</f>
        <v>3</v>
      </c>
      <c r="B9" s="113" t="s">
        <v>127</v>
      </c>
      <c r="C9" s="46">
        <v>10</v>
      </c>
      <c r="D9" s="238"/>
      <c r="E9" s="97"/>
      <c r="F9" s="118"/>
      <c r="G9" s="121"/>
    </row>
    <row r="10" spans="1:14" ht="15" customHeight="1" x14ac:dyDescent="0.25">
      <c r="A10" s="210">
        <f>A9+1</f>
        <v>4</v>
      </c>
      <c r="B10" s="96" t="s">
        <v>128</v>
      </c>
      <c r="C10" s="47">
        <v>3.25</v>
      </c>
      <c r="D10" s="226"/>
      <c r="E10" s="111"/>
      <c r="F10" s="118"/>
      <c r="G10" s="109"/>
    </row>
    <row r="11" spans="1:14" ht="15" customHeight="1" x14ac:dyDescent="0.25">
      <c r="A11" s="203"/>
      <c r="B11" s="104" t="s">
        <v>90</v>
      </c>
      <c r="C11" s="100"/>
      <c r="D11" s="228"/>
      <c r="E11" s="377" t="s">
        <v>65</v>
      </c>
      <c r="F11" s="439"/>
      <c r="G11" s="109"/>
      <c r="K11" s="275"/>
      <c r="L11" s="275"/>
      <c r="M11" s="275"/>
      <c r="N11" s="275"/>
    </row>
    <row r="12" spans="1:14" ht="15" customHeight="1" x14ac:dyDescent="0.25">
      <c r="A12" s="216">
        <f>A10+1</f>
        <v>5</v>
      </c>
      <c r="B12" s="106" t="s">
        <v>4</v>
      </c>
      <c r="C12" s="115">
        <v>40</v>
      </c>
      <c r="D12" s="229"/>
      <c r="E12" s="379"/>
      <c r="F12" s="439"/>
      <c r="G12" s="109"/>
    </row>
    <row r="13" spans="1:14" ht="15" customHeight="1" x14ac:dyDescent="0.25">
      <c r="A13" s="210">
        <f t="shared" ref="A13:A24" si="0">A12+1</f>
        <v>6</v>
      </c>
      <c r="B13" s="108" t="s">
        <v>121</v>
      </c>
      <c r="C13" s="47">
        <f>IF(AND(C9&gt;0,C10&gt;0),C9*C10,"")</f>
        <v>32.5</v>
      </c>
      <c r="D13" s="230" t="str">
        <f>IF(AND(D9&gt;0,D10&gt;0),D9*D10,"")</f>
        <v/>
      </c>
      <c r="E13" s="660" t="s">
        <v>65</v>
      </c>
      <c r="F13" s="439"/>
    </row>
    <row r="14" spans="1:14" ht="15" customHeight="1" x14ac:dyDescent="0.25">
      <c r="A14" s="210">
        <f t="shared" si="0"/>
        <v>7</v>
      </c>
      <c r="B14" s="108" t="s">
        <v>5</v>
      </c>
      <c r="C14" s="47">
        <v>2</v>
      </c>
      <c r="D14" s="229"/>
      <c r="E14" s="664" t="s">
        <v>65</v>
      </c>
      <c r="F14" s="439"/>
    </row>
    <row r="15" spans="1:14" ht="15" customHeight="1" x14ac:dyDescent="0.25">
      <c r="A15" s="210">
        <f t="shared" si="0"/>
        <v>8</v>
      </c>
      <c r="B15" s="108" t="s">
        <v>98</v>
      </c>
      <c r="C15" s="47">
        <v>1</v>
      </c>
      <c r="D15" s="229"/>
      <c r="E15" s="379"/>
      <c r="F15" s="439"/>
      <c r="G15" s="110"/>
    </row>
    <row r="16" spans="1:14" ht="15" customHeight="1" x14ac:dyDescent="0.25">
      <c r="A16" s="210">
        <f t="shared" si="0"/>
        <v>9</v>
      </c>
      <c r="B16" s="108" t="s">
        <v>11</v>
      </c>
      <c r="C16" s="47">
        <v>3</v>
      </c>
      <c r="D16" s="229"/>
      <c r="E16" s="379"/>
      <c r="F16" s="439"/>
    </row>
    <row r="17" spans="1:7" ht="15" customHeight="1" x14ac:dyDescent="0.25">
      <c r="A17" s="210">
        <f t="shared" si="0"/>
        <v>10</v>
      </c>
      <c r="B17" s="108" t="s">
        <v>66</v>
      </c>
      <c r="C17" s="47">
        <v>1</v>
      </c>
      <c r="D17" s="229"/>
      <c r="E17" s="664" t="s">
        <v>65</v>
      </c>
      <c r="F17" s="439"/>
    </row>
    <row r="18" spans="1:7" ht="15" customHeight="1" x14ac:dyDescent="0.25">
      <c r="A18" s="210">
        <f t="shared" si="0"/>
        <v>11</v>
      </c>
      <c r="B18" s="112" t="s">
        <v>6</v>
      </c>
      <c r="C18" s="47">
        <v>0.5</v>
      </c>
      <c r="D18" s="229"/>
      <c r="E18" s="664" t="s">
        <v>65</v>
      </c>
      <c r="F18" s="439"/>
    </row>
    <row r="19" spans="1:7" ht="15" customHeight="1" x14ac:dyDescent="0.25">
      <c r="A19" s="210">
        <f t="shared" si="0"/>
        <v>12</v>
      </c>
      <c r="B19" s="65" t="s">
        <v>64</v>
      </c>
      <c r="C19" s="47">
        <v>0</v>
      </c>
      <c r="D19" s="229"/>
      <c r="E19" s="379" t="s">
        <v>65</v>
      </c>
      <c r="F19" s="117" t="str">
        <f>IF(AND(OR(D19&gt;0),OR(B19="Other activities [type description here]",B19="")),"Error: No description for reported time","")</f>
        <v/>
      </c>
    </row>
    <row r="20" spans="1:7" ht="15" customHeight="1" x14ac:dyDescent="0.25">
      <c r="A20" s="210">
        <f t="shared" si="0"/>
        <v>13</v>
      </c>
      <c r="B20" s="65" t="s">
        <v>64</v>
      </c>
      <c r="C20" s="47">
        <v>0</v>
      </c>
      <c r="D20" s="229"/>
      <c r="E20" s="379"/>
      <c r="F20" s="117" t="str">
        <f t="shared" ref="F20:F21" si="1">IF(AND(OR(D20&gt;0),OR(B20="Other activities [type description here]",B20="")),"Error: No description for reported time","")</f>
        <v/>
      </c>
    </row>
    <row r="21" spans="1:7" ht="15" customHeight="1" x14ac:dyDescent="0.25">
      <c r="A21" s="210">
        <f t="shared" si="0"/>
        <v>14</v>
      </c>
      <c r="B21" s="65" t="s">
        <v>64</v>
      </c>
      <c r="C21" s="47">
        <v>0</v>
      </c>
      <c r="D21" s="229"/>
      <c r="E21" s="379"/>
      <c r="F21" s="117" t="str">
        <f t="shared" si="1"/>
        <v/>
      </c>
    </row>
    <row r="22" spans="1:7" ht="15" customHeight="1" x14ac:dyDescent="0.25">
      <c r="A22" s="210">
        <f t="shared" si="0"/>
        <v>15</v>
      </c>
      <c r="B22" s="123" t="str">
        <f>CONCATENATE("Has all time been allocated? (Total hours from Line ",A12," should equal sum of Lines ",A13," - ",A21,")")</f>
        <v>Has all time been allocated? (Total hours from Line 5 should equal sum of Lines 6 - 14)</v>
      </c>
      <c r="C22" s="47" t="str">
        <f>IF(C12=SUM(C13:C21),"Yes","No")</f>
        <v>Yes</v>
      </c>
      <c r="D22" s="230" t="str">
        <f>IF(D12=SUM(D13:D21),"Yes","No")</f>
        <v>Yes</v>
      </c>
      <c r="E22" s="379" t="s">
        <v>65</v>
      </c>
      <c r="F22" s="439"/>
    </row>
    <row r="23" spans="1:7" ht="15" customHeight="1" x14ac:dyDescent="0.25">
      <c r="A23" s="210">
        <f t="shared" si="0"/>
        <v>16</v>
      </c>
      <c r="B23" s="113" t="s">
        <v>113</v>
      </c>
      <c r="C23" s="114">
        <v>80</v>
      </c>
      <c r="D23" s="231"/>
      <c r="E23" s="383" t="s">
        <v>65</v>
      </c>
      <c r="F23" s="439"/>
    </row>
    <row r="24" spans="1:7" ht="15" customHeight="1" x14ac:dyDescent="0.25">
      <c r="A24" s="213">
        <f t="shared" si="0"/>
        <v>17</v>
      </c>
      <c r="B24" s="165" t="s">
        <v>70</v>
      </c>
      <c r="C24" s="166">
        <v>25</v>
      </c>
      <c r="D24" s="232"/>
      <c r="E24" s="383" t="s">
        <v>65</v>
      </c>
      <c r="F24" s="439"/>
      <c r="G24" s="110"/>
    </row>
    <row r="25" spans="1:7" x14ac:dyDescent="0.25">
      <c r="A25" s="12"/>
      <c r="B25" s="11"/>
      <c r="C25" s="12"/>
      <c r="D25" s="12"/>
      <c r="E25" s="669"/>
      <c r="F25" s="11"/>
    </row>
    <row r="26" spans="1:7" x14ac:dyDescent="0.25">
      <c r="A26" s="12"/>
      <c r="B26" s="11"/>
      <c r="C26" s="12"/>
      <c r="D26" s="12"/>
      <c r="E26" s="665"/>
      <c r="F26" s="11"/>
    </row>
  </sheetData>
  <sheetProtection algorithmName="SHA-512" hashValue="3fyihrie2LEjeNp7DYdVZ/s1qkOZ/LnYQxx7v5J8sXHaj3UfRIMy1ATAJg9E308yB/WSjASP83hb6A7pYFY9HQ==" saltValue="zmizkCe6DcybbiYytQ6RAA==" spinCount="100000" sheet="1" objects="1" scenarios="1"/>
  <dataConsolidate/>
  <mergeCells count="3">
    <mergeCell ref="A3:C3"/>
    <mergeCell ref="A4:C4"/>
    <mergeCell ref="A1:D1"/>
  </mergeCells>
  <conditionalFormatting sqref="B19:B21">
    <cfRule type="expression" dxfId="6" priority="67" stopIfTrue="1">
      <formula>IF(AND(OR(D19&gt;0),B19="Other activities [type description here]"),TRUE,FALSE)</formula>
    </cfRule>
  </conditionalFormatting>
  <conditionalFormatting sqref="D22">
    <cfRule type="expression" dxfId="5" priority="2">
      <formula>D22="No"</formula>
    </cfRule>
  </conditionalFormatting>
  <dataValidations count="13">
    <dataValidation allowBlank="1" showErrorMessage="1" prompt="Enter a job category that is considered to be a Behavioral Health Professional._x000a_" sqref="G6:G12 B7:B24" xr:uid="{00000000-0002-0000-0E00-000000000000}"/>
    <dataValidation allowBlank="1" showInputMessage="1" showErrorMessage="1" prompt="If “No” appears on this Line, review and revise the appropriate hours." sqref="E22" xr:uid="{00000000-0002-0000-0E00-000001000000}"/>
    <dataValidation allowBlank="1" showInputMessage="1" showErrorMessage="1" prompt="Include both the use of agency-owned or -leased vehicles as well as of direct care workers' personal vehicles. Include mileage for any “on the clock” travel that occurs during direct care workers' paid time." sqref="E23" xr:uid="{00000000-0002-0000-0E00-000002000000}"/>
    <dataValidation allowBlank="1" showInputMessage="1" showErrorMessage="1" prompt="Include both the use of agency-owned or -leased vehicles as well as of direct care workers’ personal vehicles." sqref="E24" xr:uid="{00000000-0002-0000-0E00-000003000000}"/>
    <dataValidation type="decimal" allowBlank="1" showInputMessage="1" showErrorMessage="1" error="Please enter a valid number. Typical hours in a week for a single DSP." sqref="D12:D18" xr:uid="{00000000-0002-0000-0E00-000004000000}">
      <formula1>0</formula1>
      <formula2>168</formula2>
    </dataValidation>
    <dataValidation type="decimal" operator="greaterThanOrEqual" allowBlank="1" showInputMessage="1" showErrorMessage="1" error="Please enter a valid number." sqref="D7:D10 D19:D21" xr:uid="{00000000-0002-0000-0E00-000005000000}">
      <formula1>0</formula1>
    </dataValidation>
    <dataValidation type="decimal" operator="greaterThanOrEqual" allowBlank="1" showInputMessage="1" showErrorMessage="1" sqref="D23:D24" xr:uid="{00000000-0002-0000-0E00-000006000000}">
      <formula1>0</formula1>
    </dataValidation>
    <dataValidation allowBlank="1" showInputMessage="1" showErrorMessage="1" prompt="See page 6 of the instructions." sqref="E11" xr:uid="{D0E97F54-FB4B-444E-9204-0A3E618E59D2}"/>
    <dataValidation allowBlank="1" showInputMessage="1" showErrorMessage="1" prompt="Examples include staff meetings, filing employer-required paperwork (not related to service delivery), and receiving counseling from  supervisor.  Do not include time spent on training programs." sqref="E18" xr:uid="{C943CC31-87A3-45C1-AAF6-50FD192A0D26}"/>
    <dataValidation allowBlank="1" showInputMessage="1" showErrorMessage="1" prompt="Input the number of hours per week that a direct care worker is providing other direct care services." sqref="E14" xr:uid="{EDE433C5-AA71-471A-AC32-5D6744A3EC4E}"/>
    <dataValidation allowBlank="1" showInputMessage="1" showErrorMessage="1" prompt="Input the number of hours per week that a direct care worker spends on recordkeeping activities, other than documentation that occurs during the course of service provision. Examples could include case notes and incident reports." sqref="E17" xr:uid="{55694D8F-63A0-4EE1-848D-84A230F220B6}"/>
    <dataValidation allowBlank="1" showInputMessage="1" showErrorMessage="1" prompt="This line is automatically calculated by multiplying Line 3 by Line 4." sqref="E13" xr:uid="{D2BC7A72-19F0-4A7E-B132-A98AABC2A435}"/>
    <dataValidation allowBlank="1" showInputMessage="1" showErrorMessage="1" prompt="If there are activities that are part of a direct care worker’s typical week, but not listed on the survey, type a description and indicate the number of hours per week that a direct care worker typically spends on that activity." sqref="E19" xr:uid="{C9B3DD67-1998-41D8-B622-0F8E5701F83A}"/>
  </dataValidations>
  <printOptions horizontalCentered="1"/>
  <pageMargins left="0.25" right="0.25" top="0.75" bottom="0.75" header="0.3" footer="0.3"/>
  <pageSetup scale="90" orientation="landscape" r:id="rId1"/>
  <headerFooter>
    <oddHeader>&amp;R&amp;"Times New Roman,Regular"Page &amp;P of &amp;N&amp;C&amp;"Times New Roman,Regular"Maine Department of Health and Human Services
Sections 18, 20, 21, and 29 Services - Provider Survey</oddHeader>
    <oddFooter>&amp;R&amp;"Times New Roman,Regular" printed &amp;D&amp;L&amp;"Times New Roman,Regular"Questions? Contact Tina Harper with Health Management Associates at tharper@healthmanagement.com or (480) 680-1508.</odd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FB5B8E4-F463-4C12-AF8E-CB2FCBDE3785}">
  <sheetPr codeName="Sheet19"/>
  <dimension ref="A1:N31"/>
  <sheetViews>
    <sheetView showGridLines="0" zoomScaleNormal="100" zoomScaleSheetLayoutView="100" workbookViewId="0">
      <pane ySplit="5" topLeftCell="A6" activePane="bottomLeft" state="frozen"/>
      <selection activeCell="B19" sqref="B19"/>
      <selection pane="bottomLeft" activeCell="B10" sqref="B10"/>
    </sheetView>
  </sheetViews>
  <sheetFormatPr defaultColWidth="8.85546875" defaultRowHeight="15.75" x14ac:dyDescent="0.3"/>
  <cols>
    <col min="1" max="1" width="5.7109375" style="62" customWidth="1"/>
    <col min="2" max="2" width="108.7109375" style="62" customWidth="1"/>
    <col min="3" max="4" width="10.7109375" style="62" customWidth="1"/>
    <col min="5" max="5" width="3.42578125" style="99" bestFit="1" customWidth="1"/>
    <col min="6" max="16384" width="8.85546875" style="62"/>
  </cols>
  <sheetData>
    <row r="1" spans="1:14" x14ac:dyDescent="0.25">
      <c r="A1" s="698" t="str">
        <f>IF(ISBLANK('Contact Info'!C7),"",'Contact Info'!C7)</f>
        <v/>
      </c>
      <c r="B1" s="698"/>
      <c r="C1" s="698"/>
      <c r="D1" s="698"/>
      <c r="E1" s="665"/>
      <c r="F1" s="118"/>
    </row>
    <row r="2" spans="1:14" ht="6" customHeight="1" x14ac:dyDescent="0.25">
      <c r="A2" s="55"/>
      <c r="B2" s="12"/>
      <c r="C2" s="12"/>
      <c r="D2" s="12"/>
      <c r="E2" s="665"/>
      <c r="F2" s="118"/>
      <c r="G2" s="120"/>
    </row>
    <row r="3" spans="1:14" x14ac:dyDescent="0.25">
      <c r="A3" s="770" t="s">
        <v>225</v>
      </c>
      <c r="B3" s="770"/>
      <c r="C3" s="770"/>
      <c r="D3" s="277"/>
      <c r="E3" s="666"/>
      <c r="F3" s="118"/>
      <c r="G3" s="120"/>
    </row>
    <row r="4" spans="1:14" ht="6" customHeight="1" x14ac:dyDescent="0.25">
      <c r="A4" s="806"/>
      <c r="B4" s="806"/>
      <c r="C4" s="806"/>
      <c r="D4" s="279"/>
      <c r="E4" s="667"/>
      <c r="F4" s="118"/>
      <c r="G4" s="109"/>
    </row>
    <row r="5" spans="1:14" ht="15" customHeight="1" x14ac:dyDescent="0.25">
      <c r="A5" s="220" t="s">
        <v>0</v>
      </c>
      <c r="B5" s="221" t="s">
        <v>1</v>
      </c>
      <c r="C5" s="222" t="s">
        <v>2</v>
      </c>
      <c r="D5" s="223" t="s">
        <v>15</v>
      </c>
      <c r="E5" s="93"/>
      <c r="F5" s="118"/>
      <c r="G5" s="121"/>
    </row>
    <row r="6" spans="1:14" ht="15" customHeight="1" x14ac:dyDescent="0.25">
      <c r="A6" s="224"/>
      <c r="B6" s="119" t="s">
        <v>12</v>
      </c>
      <c r="C6" s="94"/>
      <c r="D6" s="200"/>
      <c r="E6" s="95"/>
      <c r="F6" s="118"/>
      <c r="G6" s="109"/>
    </row>
    <row r="7" spans="1:14" ht="15" customHeight="1" x14ac:dyDescent="0.25">
      <c r="A7" s="447">
        <v>1</v>
      </c>
      <c r="B7" s="456" t="s">
        <v>382</v>
      </c>
      <c r="C7" s="313">
        <v>80</v>
      </c>
      <c r="D7" s="458"/>
      <c r="E7" s="97"/>
      <c r="F7" s="11"/>
      <c r="G7" s="109"/>
      <c r="K7" s="275"/>
      <c r="L7" s="275"/>
      <c r="M7" s="275"/>
      <c r="N7" s="275"/>
    </row>
    <row r="8" spans="1:14" ht="15" customHeight="1" x14ac:dyDescent="0.25">
      <c r="A8" s="462">
        <f t="shared" ref="A8:A9" si="0">A7+1</f>
        <v>2</v>
      </c>
      <c r="B8" s="96" t="s">
        <v>300</v>
      </c>
      <c r="C8" s="47">
        <v>6.5</v>
      </c>
      <c r="D8" s="226"/>
      <c r="E8" s="377" t="s">
        <v>65</v>
      </c>
      <c r="F8" s="567"/>
      <c r="G8" s="109"/>
    </row>
    <row r="9" spans="1:14" ht="15" customHeight="1" x14ac:dyDescent="0.25">
      <c r="A9" s="448">
        <f t="shared" si="0"/>
        <v>3</v>
      </c>
      <c r="B9" s="451" t="s">
        <v>301</v>
      </c>
      <c r="C9" s="314">
        <v>0.9</v>
      </c>
      <c r="D9" s="552"/>
      <c r="E9" s="668" t="s">
        <v>65</v>
      </c>
      <c r="F9" s="439"/>
      <c r="G9" s="110"/>
    </row>
    <row r="10" spans="1:14" ht="15" customHeight="1" x14ac:dyDescent="0.25">
      <c r="A10" s="454"/>
      <c r="B10" s="445" t="s">
        <v>13</v>
      </c>
      <c r="C10" s="455"/>
      <c r="D10" s="461"/>
      <c r="E10" s="379"/>
      <c r="F10" s="439"/>
    </row>
    <row r="11" spans="1:14" x14ac:dyDescent="0.25">
      <c r="A11" s="447">
        <f>A9+1</f>
        <v>4</v>
      </c>
      <c r="B11" s="456" t="s">
        <v>363</v>
      </c>
      <c r="C11" s="294">
        <v>3</v>
      </c>
      <c r="D11" s="458"/>
      <c r="E11" s="660" t="s">
        <v>65</v>
      </c>
      <c r="F11" s="465"/>
    </row>
    <row r="12" spans="1:14" ht="15" customHeight="1" x14ac:dyDescent="0.25">
      <c r="A12" s="462">
        <f t="shared" ref="A12:A18" si="1">A11+1</f>
        <v>5</v>
      </c>
      <c r="B12" s="450" t="str">
        <f>"Total annual number of miles traveled by the vehicles reported on Line "&amp;A10&amp;"on behalf of individuals"</f>
        <v>Total annual number of miles traveled by the vehicles reported on Line on behalf of individuals</v>
      </c>
      <c r="C12" s="313">
        <v>32000</v>
      </c>
      <c r="D12" s="458"/>
      <c r="E12" s="379"/>
      <c r="F12" s="439"/>
    </row>
    <row r="13" spans="1:14" ht="15" customHeight="1" x14ac:dyDescent="0.25">
      <c r="A13" s="460">
        <f t="shared" si="1"/>
        <v>6</v>
      </c>
      <c r="B13" s="450" t="str">
        <f>"Average number of miles per vehicle per week (Line "&amp;A12&amp;" divided by Line "&amp;A11&amp;" divided by 52)"</f>
        <v>Average number of miles per vehicle per week (Line 5 divided by Line 4 divided by 52)</v>
      </c>
      <c r="C13" s="313">
        <f>IF(AND(ISNUMBER(C11),ISNUMBER(C12)),C12/C11/52,"")</f>
        <v>205.12820512820511</v>
      </c>
      <c r="D13" s="452" t="str">
        <f>IF(AND(ISNUMBER(D11),ISNUMBER(D12)),(D12/D11)/52,"")</f>
        <v/>
      </c>
      <c r="E13" s="379"/>
      <c r="F13" s="566"/>
    </row>
    <row r="14" spans="1:14" ht="15" customHeight="1" x14ac:dyDescent="0.25">
      <c r="A14" s="460">
        <f t="shared" si="1"/>
        <v>7</v>
      </c>
      <c r="B14" s="553" t="s">
        <v>226</v>
      </c>
      <c r="C14" s="457">
        <v>6</v>
      </c>
      <c r="D14" s="458"/>
      <c r="E14" s="379"/>
      <c r="F14" s="566"/>
    </row>
    <row r="15" spans="1:14" ht="15" customHeight="1" x14ac:dyDescent="0.25">
      <c r="A15" s="460">
        <f t="shared" si="1"/>
        <v>8</v>
      </c>
      <c r="B15" s="450" t="s">
        <v>222</v>
      </c>
      <c r="C15" s="313">
        <v>125000</v>
      </c>
      <c r="D15" s="458"/>
      <c r="E15" s="379"/>
      <c r="F15" s="566"/>
    </row>
    <row r="16" spans="1:14" ht="15" customHeight="1" x14ac:dyDescent="0.25">
      <c r="A16" s="460">
        <f t="shared" si="1"/>
        <v>9</v>
      </c>
      <c r="B16" s="450" t="str">
        <f>"As applicable, average purchase price of agency-owned vehicles reported on Line "&amp;A11</f>
        <v>As applicable, average purchase price of agency-owned vehicles reported on Line 4</v>
      </c>
      <c r="C16" s="295">
        <v>38000</v>
      </c>
      <c r="D16" s="249"/>
      <c r="E16" s="379"/>
      <c r="F16" s="566"/>
    </row>
    <row r="17" spans="1:7" ht="15" customHeight="1" x14ac:dyDescent="0.25">
      <c r="A17" s="460">
        <f t="shared" si="1"/>
        <v>10</v>
      </c>
      <c r="B17" s="450" t="str">
        <f>"As applicable, average monthly lease price of agency-leased vehicles reported on Line "&amp;A11</f>
        <v>As applicable, average monthly lease price of agency-leased vehicles reported on Line 4</v>
      </c>
      <c r="C17" s="295">
        <v>375</v>
      </c>
      <c r="D17" s="554"/>
      <c r="E17" s="379"/>
      <c r="F17" s="566"/>
    </row>
    <row r="18" spans="1:7" ht="15" customHeight="1" x14ac:dyDescent="0.25">
      <c r="A18" s="448">
        <f t="shared" si="1"/>
        <v>11</v>
      </c>
      <c r="B18" s="449" t="s">
        <v>223</v>
      </c>
      <c r="C18" s="453">
        <v>0</v>
      </c>
      <c r="D18" s="459"/>
      <c r="E18" s="379"/>
      <c r="F18" s="566"/>
    </row>
    <row r="19" spans="1:7" ht="15" customHeight="1" x14ac:dyDescent="0.25">
      <c r="A19" s="454"/>
      <c r="B19" s="104" t="s">
        <v>90</v>
      </c>
      <c r="C19" s="100"/>
      <c r="D19" s="228"/>
      <c r="E19" s="377" t="s">
        <v>65</v>
      </c>
      <c r="F19" s="439"/>
    </row>
    <row r="20" spans="1:7" ht="15" customHeight="1" x14ac:dyDescent="0.25">
      <c r="A20" s="216">
        <f>A18+1</f>
        <v>12</v>
      </c>
      <c r="B20" s="106" t="s">
        <v>4</v>
      </c>
      <c r="C20" s="115">
        <v>40</v>
      </c>
      <c r="D20" s="229"/>
      <c r="E20" s="379"/>
      <c r="F20" s="439"/>
    </row>
    <row r="21" spans="1:7" ht="15" customHeight="1" x14ac:dyDescent="0.25">
      <c r="A21" s="210">
        <f t="shared" ref="A21:A30" si="2">A20+1</f>
        <v>13</v>
      </c>
      <c r="B21" s="108" t="s">
        <v>302</v>
      </c>
      <c r="C21" s="47">
        <v>32.5</v>
      </c>
      <c r="D21" s="229"/>
      <c r="E21" s="379"/>
      <c r="F21" s="439"/>
      <c r="G21" s="110"/>
    </row>
    <row r="22" spans="1:7" x14ac:dyDescent="0.25">
      <c r="A22" s="210">
        <f t="shared" si="2"/>
        <v>14</v>
      </c>
      <c r="B22" s="108" t="s">
        <v>5</v>
      </c>
      <c r="C22" s="47">
        <v>2</v>
      </c>
      <c r="D22" s="229"/>
      <c r="E22" s="664" t="s">
        <v>65</v>
      </c>
      <c r="F22" s="439"/>
    </row>
    <row r="23" spans="1:7" x14ac:dyDescent="0.25">
      <c r="A23" s="210">
        <f t="shared" si="2"/>
        <v>15</v>
      </c>
      <c r="B23" s="108" t="s">
        <v>98</v>
      </c>
      <c r="C23" s="47">
        <v>1</v>
      </c>
      <c r="D23" s="229"/>
      <c r="E23" s="379"/>
      <c r="F23" s="439"/>
    </row>
    <row r="24" spans="1:7" x14ac:dyDescent="0.25">
      <c r="A24" s="210">
        <f t="shared" si="2"/>
        <v>16</v>
      </c>
      <c r="B24" s="108" t="s">
        <v>11</v>
      </c>
      <c r="C24" s="47">
        <v>3</v>
      </c>
      <c r="D24" s="229"/>
      <c r="E24" s="379"/>
      <c r="F24" s="439"/>
    </row>
    <row r="25" spans="1:7" x14ac:dyDescent="0.25">
      <c r="A25" s="210">
        <f t="shared" si="2"/>
        <v>17</v>
      </c>
      <c r="B25" s="108" t="s">
        <v>66</v>
      </c>
      <c r="C25" s="47">
        <v>1</v>
      </c>
      <c r="D25" s="229"/>
      <c r="E25" s="664" t="s">
        <v>65</v>
      </c>
      <c r="F25" s="439"/>
    </row>
    <row r="26" spans="1:7" x14ac:dyDescent="0.25">
      <c r="A26" s="210">
        <f t="shared" si="2"/>
        <v>18</v>
      </c>
      <c r="B26" s="112" t="s">
        <v>6</v>
      </c>
      <c r="C26" s="47">
        <v>0.5</v>
      </c>
      <c r="D26" s="229"/>
      <c r="E26" s="664" t="s">
        <v>65</v>
      </c>
      <c r="F26" s="439"/>
    </row>
    <row r="27" spans="1:7" x14ac:dyDescent="0.25">
      <c r="A27" s="210">
        <f t="shared" si="2"/>
        <v>19</v>
      </c>
      <c r="B27" s="65" t="s">
        <v>64</v>
      </c>
      <c r="C27" s="47">
        <v>0</v>
      </c>
      <c r="D27" s="229"/>
      <c r="E27" s="379" t="s">
        <v>65</v>
      </c>
      <c r="F27" s="117" t="str">
        <f>IF(AND(OR(D27&gt;0),OR(B27="Other activities [type description here]",B27="")),"Error: No description for reported time","")</f>
        <v/>
      </c>
    </row>
    <row r="28" spans="1:7" x14ac:dyDescent="0.25">
      <c r="A28" s="210">
        <f t="shared" si="2"/>
        <v>20</v>
      </c>
      <c r="B28" s="65" t="s">
        <v>64</v>
      </c>
      <c r="C28" s="47">
        <v>0</v>
      </c>
      <c r="D28" s="229"/>
      <c r="E28" s="379"/>
      <c r="F28" s="117" t="str">
        <f t="shared" ref="F28:F29" si="3">IF(AND(OR(D28&gt;0),OR(B28="Other activities [type description here]",B28="")),"Error: No description for reported time","")</f>
        <v/>
      </c>
    </row>
    <row r="29" spans="1:7" x14ac:dyDescent="0.25">
      <c r="A29" s="210">
        <f t="shared" si="2"/>
        <v>21</v>
      </c>
      <c r="B29" s="65" t="s">
        <v>64</v>
      </c>
      <c r="C29" s="47">
        <v>0</v>
      </c>
      <c r="D29" s="229"/>
      <c r="E29" s="379"/>
      <c r="F29" s="117" t="str">
        <f t="shared" si="3"/>
        <v/>
      </c>
    </row>
    <row r="30" spans="1:7" x14ac:dyDescent="0.25">
      <c r="A30" s="213">
        <f t="shared" si="2"/>
        <v>22</v>
      </c>
      <c r="B30" s="165" t="str">
        <f>CONCATENATE("Has all time been allocated? (Total hours from Line ",A20," should equal sum of Lines ",A21," - ",A29,")")</f>
        <v>Has all time been allocated? (Total hours from Line 12 should equal sum of Lines 13 - 21)</v>
      </c>
      <c r="C30" s="239" t="str">
        <f>IF(C20=SUM(C21:C29),"Yes","No")</f>
        <v>Yes</v>
      </c>
      <c r="D30" s="312" t="str">
        <f>IF(D20=SUM(D21:D29),"Yes","No")</f>
        <v>Yes</v>
      </c>
      <c r="E30" s="379" t="s">
        <v>65</v>
      </c>
      <c r="F30" s="439"/>
    </row>
    <row r="31" spans="1:7" x14ac:dyDescent="0.25">
      <c r="A31" s="11"/>
      <c r="B31" s="11"/>
      <c r="C31" s="12"/>
      <c r="D31" s="12"/>
      <c r="E31" s="669"/>
      <c r="F31" s="11"/>
    </row>
  </sheetData>
  <sheetProtection algorithmName="SHA-512" hashValue="N+Q3AN5keZi8Qp7htZ27ntrcCu7gopDq/9madsmXejXQutfpufrm97FXtNYo2ZzeWviaG78Jz2vvC75UPmsc2w==" saltValue="e0KLBoCaJKSNjrswDCRv4w==" spinCount="100000" sheet="1" objects="1" scenarios="1"/>
  <dataConsolidate/>
  <mergeCells count="3">
    <mergeCell ref="A1:D1"/>
    <mergeCell ref="A3:C3"/>
    <mergeCell ref="A4:C4"/>
  </mergeCells>
  <conditionalFormatting sqref="B14">
    <cfRule type="expression" dxfId="4" priority="1" stopIfTrue="1">
      <formula>IF(AND(OR(#REF!&gt;0,D14&gt;0),B14="Other activities [type description here]"),TRUE,FALSE)</formula>
    </cfRule>
  </conditionalFormatting>
  <conditionalFormatting sqref="B27:B29">
    <cfRule type="expression" dxfId="3" priority="4" stopIfTrue="1">
      <formula>IF(AND(OR(D27&gt;0),B27="Other activities [type description here]"),TRUE,FALSE)</formula>
    </cfRule>
  </conditionalFormatting>
  <conditionalFormatting sqref="D30">
    <cfRule type="expression" dxfId="2" priority="3">
      <formula>D30="No"</formula>
    </cfRule>
  </conditionalFormatting>
  <dataValidations count="12">
    <dataValidation type="decimal" operator="greaterThanOrEqual" allowBlank="1" showInputMessage="1" showErrorMessage="1" error="Please enter a valid number." sqref="D27:D29 D8" xr:uid="{2312BC8C-0A31-452F-A043-233AC6A0843D}">
      <formula1>0</formula1>
    </dataValidation>
    <dataValidation type="decimal" allowBlank="1" showInputMessage="1" showErrorMessage="1" error="Please enter a valid number. Typical hours in a week for a single DSP." sqref="D20:D26" xr:uid="{00F42EE1-A6C6-433B-8A1F-56990A9BB4FF}">
      <formula1>0</formula1>
      <formula2>168</formula2>
    </dataValidation>
    <dataValidation allowBlank="1" showInputMessage="1" showErrorMessage="1" prompt="If “No” appears on this Line, review and revise the appropriate hours." sqref="E30" xr:uid="{5F8C5825-E306-453E-8C9A-6FDFF68FD28D}"/>
    <dataValidation allowBlank="1" showErrorMessage="1" prompt="Enter a job category that is considered to be a Behavioral Health Professional._x000a_" sqref="B7:B8 G2:G8 B19:B30 B11 B14" xr:uid="{C3F49816-A08A-4524-8EFF-85647E8F263F}"/>
    <dataValidation allowBlank="1" showInputMessage="1" showErrorMessage="1" prompt="Report the average number of hours that an individual receives Work Support-Group services during a service encounter (that is, the average length of an individual's work day)." sqref="E8" xr:uid="{64844DE6-B3F1-47E4-97A0-531EF8EF54B6}"/>
    <dataValidation allowBlank="1" showInputMessage="1" showErrorMessage="1" prompt="Calculate the attendance rate by dividing attending Individuals' total hours of attendance by their total scheduled hours." sqref="E9" xr:uid="{0885C55E-3CB3-4BF9-AE9C-1C2E5C2952AC}"/>
    <dataValidation allowBlank="1" showInputMessage="1" showErrorMessage="1" prompt="Do not include any vehicles associated with residential or other services and reported on the form for those services." sqref="E11" xr:uid="{2A5469B1-57FC-4116-A979-433BB4EDA834}"/>
    <dataValidation allowBlank="1" showInputMessage="1" showErrorMessage="1" prompt="See page 6 of the instructions." sqref="E19" xr:uid="{3B38DE27-F26A-45DC-976A-15E3C2E1CEBF}"/>
    <dataValidation allowBlank="1" showInputMessage="1" showErrorMessage="1" prompt="Examples include staff meetings, filing employer-required paperwork (not related to service delivery), and receiving counseling from  supervisor.  Do not include time spent on training programs." sqref="E26" xr:uid="{459E1F56-2E86-4394-B0E6-69BF2FDC5A38}"/>
    <dataValidation allowBlank="1" showInputMessage="1" showErrorMessage="1" prompt="Input the number of hours per week that a direct care worker is providing other direct care services." sqref="E22" xr:uid="{58CF88C7-11CD-457A-BD3A-0F5B01F5997E}"/>
    <dataValidation allowBlank="1" showInputMessage="1" showErrorMessage="1" prompt="Input the number of hours per week that a direct care worker spends on recordkeeping activities, other than documentation that occurs during the course of service provision. Examples could include case notes and incident reports." sqref="E25" xr:uid="{B1AD6DB9-3424-40E6-B62F-465011A1A038}"/>
    <dataValidation allowBlank="1" showInputMessage="1" showErrorMessage="1" prompt="If there are activities that are part of a direct care worker’s typical week, but not listed on the survey, type a description and indicate the number of hours per week that a direct care worker typically spends on that activity." sqref="E27" xr:uid="{415CAA02-DC88-40FF-9BCD-31ABB0E74605}"/>
  </dataValidations>
  <printOptions horizontalCentered="1"/>
  <pageMargins left="0.25" right="0.25" top="0.75" bottom="0.75" header="0.3" footer="0.3"/>
  <pageSetup scale="90" orientation="landscape" r:id="rId1"/>
  <headerFooter>
    <oddHeader>&amp;R&amp;"Times New Roman,Regular"Page &amp;P of &amp;N&amp;C&amp;"Times New Roman,Regular"Maine Department of Health and Human Services
Sections 18, 20, 21, and 29 Services - Provider Survey</oddHeader>
    <oddFooter>&amp;R&amp;"Times New Roman,Regular" printed &amp;D&amp;L&amp;"Times New Roman,Regular"Questions? Contact Tina Harper with Health Management Associates at tharper@healthmanagement.com or (480) 680-1508.</oddFoot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761D8D-F622-4001-AFFA-CF0D99438923}">
  <sheetPr codeName="Sheet15"/>
  <dimension ref="A1:N28"/>
  <sheetViews>
    <sheetView zoomScaleNormal="100" zoomScaleSheetLayoutView="100" workbookViewId="0">
      <selection activeCell="F23" sqref="F23"/>
    </sheetView>
  </sheetViews>
  <sheetFormatPr defaultColWidth="8.85546875" defaultRowHeight="15.75" x14ac:dyDescent="0.3"/>
  <cols>
    <col min="1" max="1" width="5.7109375" style="62" customWidth="1"/>
    <col min="2" max="2" width="108.7109375" style="62" customWidth="1"/>
    <col min="3" max="4" width="10.7109375" style="62" customWidth="1"/>
    <col min="5" max="5" width="3.42578125" style="663" bestFit="1" customWidth="1"/>
    <col min="6" max="16384" width="8.85546875" style="62"/>
  </cols>
  <sheetData>
    <row r="1" spans="1:14" x14ac:dyDescent="0.25">
      <c r="A1" s="698" t="str">
        <f>IF(ISBLANK('Contact Info'!C7),"",'Contact Info'!C7)</f>
        <v/>
      </c>
      <c r="B1" s="698"/>
      <c r="C1" s="698"/>
      <c r="D1" s="698"/>
      <c r="E1" s="660"/>
      <c r="F1" s="55"/>
    </row>
    <row r="2" spans="1:14" ht="6" customHeight="1" x14ac:dyDescent="0.25">
      <c r="A2" s="55"/>
      <c r="B2" s="12"/>
      <c r="C2" s="12"/>
      <c r="D2" s="12"/>
      <c r="E2" s="660"/>
      <c r="F2" s="55"/>
    </row>
    <row r="3" spans="1:14" x14ac:dyDescent="0.25">
      <c r="A3" s="770" t="s">
        <v>325</v>
      </c>
      <c r="B3" s="770"/>
      <c r="C3" s="770"/>
      <c r="D3" s="770"/>
      <c r="E3" s="661"/>
      <c r="F3" s="55"/>
    </row>
    <row r="4" spans="1:14" ht="6" customHeight="1" x14ac:dyDescent="0.25">
      <c r="A4" s="806"/>
      <c r="B4" s="806"/>
      <c r="C4" s="806"/>
      <c r="D4" s="279"/>
      <c r="E4" s="662"/>
      <c r="F4" s="55"/>
    </row>
    <row r="5" spans="1:14" ht="15" customHeight="1" x14ac:dyDescent="0.25">
      <c r="A5" s="220" t="s">
        <v>0</v>
      </c>
      <c r="B5" s="221" t="s">
        <v>1</v>
      </c>
      <c r="C5" s="222" t="s">
        <v>2</v>
      </c>
      <c r="D5" s="236" t="s">
        <v>15</v>
      </c>
      <c r="E5" s="470"/>
      <c r="F5" s="55"/>
      <c r="G5" s="101"/>
    </row>
    <row r="6" spans="1:14" ht="15" customHeight="1" x14ac:dyDescent="0.25">
      <c r="A6" s="224"/>
      <c r="B6" s="119" t="s">
        <v>12</v>
      </c>
      <c r="C6" s="94"/>
      <c r="D6" s="234"/>
      <c r="E6" s="362"/>
      <c r="F6" s="55"/>
      <c r="G6" s="101"/>
    </row>
    <row r="7" spans="1:14" ht="15" customHeight="1" x14ac:dyDescent="0.25">
      <c r="A7" s="210">
        <v>1</v>
      </c>
      <c r="B7" s="96" t="s">
        <v>327</v>
      </c>
      <c r="C7" s="46">
        <v>80</v>
      </c>
      <c r="D7" s="225"/>
      <c r="E7" s="365"/>
      <c r="F7" s="55"/>
      <c r="G7" s="102"/>
    </row>
    <row r="8" spans="1:14" ht="15" customHeight="1" x14ac:dyDescent="0.25">
      <c r="A8" s="210">
        <f t="shared" ref="A8" si="0">A7+1</f>
        <v>2</v>
      </c>
      <c r="B8" s="96" t="s">
        <v>199</v>
      </c>
      <c r="C8" s="47">
        <v>3.25</v>
      </c>
      <c r="D8" s="226"/>
      <c r="E8" s="365"/>
      <c r="F8" s="55"/>
      <c r="G8" s="103"/>
      <c r="K8" s="275"/>
      <c r="L8" s="275"/>
      <c r="M8" s="275"/>
      <c r="N8" s="275"/>
    </row>
    <row r="9" spans="1:14" ht="15" customHeight="1" x14ac:dyDescent="0.25">
      <c r="A9" s="210">
        <f>A8+1</f>
        <v>3</v>
      </c>
      <c r="B9" s="96" t="s">
        <v>328</v>
      </c>
      <c r="C9" s="46">
        <v>20</v>
      </c>
      <c r="D9" s="225"/>
      <c r="E9" s="377" t="s">
        <v>65</v>
      </c>
      <c r="F9" s="55"/>
      <c r="G9" s="109"/>
    </row>
    <row r="10" spans="1:14" ht="15" customHeight="1" x14ac:dyDescent="0.25">
      <c r="A10" s="203"/>
      <c r="B10" s="45" t="s">
        <v>57</v>
      </c>
      <c r="C10" s="100"/>
      <c r="D10" s="234"/>
      <c r="E10" s="362"/>
      <c r="G10" s="101"/>
    </row>
    <row r="11" spans="1:14" ht="15" customHeight="1" x14ac:dyDescent="0.25">
      <c r="A11" s="210">
        <f>A9+1</f>
        <v>4</v>
      </c>
      <c r="B11" s="96" t="s">
        <v>200</v>
      </c>
      <c r="C11" s="272">
        <v>12</v>
      </c>
      <c r="D11" s="235"/>
      <c r="E11" s="377"/>
      <c r="G11" s="102"/>
    </row>
    <row r="12" spans="1:14" ht="15" customHeight="1" x14ac:dyDescent="0.25">
      <c r="A12" s="210">
        <f>A11+1</f>
        <v>5</v>
      </c>
      <c r="B12" s="96" t="s">
        <v>326</v>
      </c>
      <c r="C12" s="272" t="s">
        <v>330</v>
      </c>
      <c r="D12" s="235"/>
      <c r="E12" s="377"/>
      <c r="G12" s="103"/>
      <c r="K12" s="275"/>
      <c r="L12" s="275"/>
      <c r="M12" s="275"/>
      <c r="N12" s="275"/>
    </row>
    <row r="13" spans="1:14" ht="15" customHeight="1" x14ac:dyDescent="0.25">
      <c r="A13" s="203"/>
      <c r="B13" s="104" t="s">
        <v>90</v>
      </c>
      <c r="C13" s="100"/>
      <c r="D13" s="228"/>
      <c r="E13" s="377" t="s">
        <v>65</v>
      </c>
      <c r="F13" s="118"/>
      <c r="K13" s="275"/>
      <c r="L13" s="275"/>
      <c r="M13" s="275"/>
      <c r="N13" s="275"/>
    </row>
    <row r="14" spans="1:14" ht="15" customHeight="1" x14ac:dyDescent="0.3">
      <c r="A14" s="216">
        <f>A12+1</f>
        <v>6</v>
      </c>
      <c r="B14" s="106" t="s">
        <v>4</v>
      </c>
      <c r="C14" s="115">
        <v>40</v>
      </c>
      <c r="D14" s="229"/>
      <c r="F14" s="11"/>
      <c r="G14" s="109"/>
    </row>
    <row r="15" spans="1:14" ht="15" customHeight="1" x14ac:dyDescent="0.25">
      <c r="A15" s="210">
        <f t="shared" ref="A15:A26" si="1">A14+1</f>
        <v>7</v>
      </c>
      <c r="B15" s="108" t="s">
        <v>329</v>
      </c>
      <c r="C15" s="47">
        <v>5</v>
      </c>
      <c r="D15" s="229"/>
      <c r="E15" s="379"/>
      <c r="F15" s="11"/>
      <c r="G15" s="109"/>
    </row>
    <row r="16" spans="1:14" ht="15" customHeight="1" x14ac:dyDescent="0.25">
      <c r="A16" s="210">
        <f t="shared" si="1"/>
        <v>8</v>
      </c>
      <c r="B16" s="108" t="s">
        <v>5</v>
      </c>
      <c r="C16" s="47">
        <v>29.5</v>
      </c>
      <c r="D16" s="229"/>
      <c r="E16" s="664" t="s">
        <v>65</v>
      </c>
      <c r="F16" s="11"/>
    </row>
    <row r="17" spans="1:7" ht="15" customHeight="1" x14ac:dyDescent="0.25">
      <c r="A17" s="210">
        <f t="shared" si="1"/>
        <v>9</v>
      </c>
      <c r="B17" s="108" t="s">
        <v>98</v>
      </c>
      <c r="C17" s="47">
        <v>1</v>
      </c>
      <c r="D17" s="229"/>
      <c r="E17" s="379"/>
      <c r="F17" s="11"/>
    </row>
    <row r="18" spans="1:7" ht="15" customHeight="1" x14ac:dyDescent="0.25">
      <c r="A18" s="210">
        <f t="shared" si="1"/>
        <v>10</v>
      </c>
      <c r="B18" s="108" t="s">
        <v>11</v>
      </c>
      <c r="C18" s="47">
        <v>3</v>
      </c>
      <c r="D18" s="229"/>
      <c r="E18" s="379"/>
      <c r="F18" s="11"/>
      <c r="G18" s="110"/>
    </row>
    <row r="19" spans="1:7" ht="15" customHeight="1" x14ac:dyDescent="0.25">
      <c r="A19" s="210">
        <f t="shared" si="1"/>
        <v>11</v>
      </c>
      <c r="B19" s="108" t="s">
        <v>66</v>
      </c>
      <c r="C19" s="47">
        <v>1</v>
      </c>
      <c r="D19" s="229"/>
      <c r="E19" s="664" t="s">
        <v>65</v>
      </c>
      <c r="F19" s="11"/>
    </row>
    <row r="20" spans="1:7" ht="15" customHeight="1" x14ac:dyDescent="0.25">
      <c r="A20" s="210">
        <f t="shared" si="1"/>
        <v>12</v>
      </c>
      <c r="B20" s="112" t="s">
        <v>6</v>
      </c>
      <c r="C20" s="47">
        <v>0.5</v>
      </c>
      <c r="D20" s="229"/>
      <c r="E20" s="664" t="s">
        <v>65</v>
      </c>
      <c r="F20" s="11"/>
    </row>
    <row r="21" spans="1:7" ht="15" customHeight="1" x14ac:dyDescent="0.25">
      <c r="A21" s="210">
        <f t="shared" si="1"/>
        <v>13</v>
      </c>
      <c r="B21" s="65" t="s">
        <v>64</v>
      </c>
      <c r="C21" s="47">
        <v>0</v>
      </c>
      <c r="D21" s="229"/>
      <c r="E21" s="379" t="s">
        <v>65</v>
      </c>
      <c r="F21" s="117" t="str">
        <f>IF(AND(OR(D21&gt;0),OR(B21="Other activities [type description here]",B21="")),"Error: No description for reported time","")</f>
        <v/>
      </c>
    </row>
    <row r="22" spans="1:7" ht="15" customHeight="1" x14ac:dyDescent="0.25">
      <c r="A22" s="210">
        <f t="shared" si="1"/>
        <v>14</v>
      </c>
      <c r="B22" s="65" t="s">
        <v>64</v>
      </c>
      <c r="C22" s="47">
        <v>0</v>
      </c>
      <c r="D22" s="229"/>
      <c r="E22" s="379"/>
      <c r="F22" s="117" t="str">
        <f t="shared" ref="F22:F23" si="2">IF(AND(OR(D22&gt;0),OR(B22="Other activities [type description here]",B22="")),"Error: No description for reported time","")</f>
        <v/>
      </c>
    </row>
    <row r="23" spans="1:7" ht="15" customHeight="1" x14ac:dyDescent="0.25">
      <c r="A23" s="210">
        <f t="shared" si="1"/>
        <v>15</v>
      </c>
      <c r="B23" s="65" t="s">
        <v>64</v>
      </c>
      <c r="C23" s="47">
        <v>0</v>
      </c>
      <c r="D23" s="229"/>
      <c r="E23" s="379"/>
      <c r="F23" s="117" t="str">
        <f t="shared" si="2"/>
        <v/>
      </c>
    </row>
    <row r="24" spans="1:7" ht="15" customHeight="1" x14ac:dyDescent="0.25">
      <c r="A24" s="210">
        <f t="shared" si="1"/>
        <v>16</v>
      </c>
      <c r="B24" s="123" t="str">
        <f>CONCATENATE("Has all time been allocated? (Total hours from Line ",A14," should equal sum of Lines ",A15," - ",A23,")")</f>
        <v>Has all time been allocated? (Total hours from Line 6 should equal sum of Lines 7 - 15)</v>
      </c>
      <c r="C24" s="47" t="str">
        <f>IF(C14=SUM(C15:C23),"Yes","No")</f>
        <v>Yes</v>
      </c>
      <c r="D24" s="230" t="str">
        <f>IF(D14=SUM(D15:D23),"Yes","No")</f>
        <v>Yes</v>
      </c>
      <c r="E24" s="379" t="s">
        <v>65</v>
      </c>
      <c r="F24" s="11"/>
    </row>
    <row r="25" spans="1:7" ht="15" customHeight="1" x14ac:dyDescent="0.25">
      <c r="A25" s="210">
        <f t="shared" si="1"/>
        <v>17</v>
      </c>
      <c r="B25" s="113" t="s">
        <v>113</v>
      </c>
      <c r="C25" s="114">
        <v>80</v>
      </c>
      <c r="D25" s="231"/>
      <c r="E25" s="383" t="s">
        <v>65</v>
      </c>
      <c r="F25" s="11"/>
    </row>
    <row r="26" spans="1:7" ht="15" customHeight="1" x14ac:dyDescent="0.25">
      <c r="A26" s="213">
        <f t="shared" si="1"/>
        <v>18</v>
      </c>
      <c r="B26" s="165" t="s">
        <v>70</v>
      </c>
      <c r="C26" s="166">
        <v>25</v>
      </c>
      <c r="D26" s="232"/>
      <c r="E26" s="383" t="s">
        <v>65</v>
      </c>
      <c r="F26" s="11"/>
      <c r="G26" s="110"/>
    </row>
    <row r="27" spans="1:7" x14ac:dyDescent="0.25">
      <c r="A27" s="12"/>
      <c r="B27" s="11"/>
      <c r="C27" s="12"/>
      <c r="D27" s="12"/>
      <c r="E27" s="660"/>
      <c r="F27" s="11"/>
    </row>
    <row r="28" spans="1:7" x14ac:dyDescent="0.25">
      <c r="A28" s="12"/>
      <c r="B28" s="11"/>
      <c r="C28" s="12"/>
      <c r="D28" s="12"/>
      <c r="E28" s="660"/>
      <c r="F28" s="11"/>
    </row>
  </sheetData>
  <sheetProtection algorithmName="SHA-512" hashValue="KefxsPvDT57F4CqCJUZ5cr53CyYVlyHpO4BFB5MA4r6YbPXOcbac80TxhAHeKujVwdd91za8EIs/z9Kbn8VFLA==" saltValue="8K96izB3yWfRIDDNNyDNTQ==" spinCount="100000" sheet="1" objects="1" scenarios="1"/>
  <dataConsolidate/>
  <mergeCells count="3">
    <mergeCell ref="A1:D1"/>
    <mergeCell ref="A3:D3"/>
    <mergeCell ref="A4:C4"/>
  </mergeCells>
  <conditionalFormatting sqref="B21:B23">
    <cfRule type="expression" dxfId="1" priority="4" stopIfTrue="1">
      <formula>IF(AND(OR(D21&gt;0),B21="Other activities [type description here]"),TRUE,FALSE)</formula>
    </cfRule>
  </conditionalFormatting>
  <conditionalFormatting sqref="D24">
    <cfRule type="expression" dxfId="0" priority="2">
      <formula>D24="No"</formula>
    </cfRule>
  </conditionalFormatting>
  <dataValidations count="14">
    <dataValidation allowBlank="1" showInputMessage="1" showErrorMessage="1" prompt="Include both the use of agency-owned or -leased vehicles as well as of direct care workers’ personal vehicles." sqref="E26" xr:uid="{235F0554-78EC-4D41-9F99-8829B035FE80}"/>
    <dataValidation allowBlank="1" showInputMessage="1" showErrorMessage="1" prompt="Include both the use of agency-owned or -leased vehicles as well as of direct care workers' personal vehicles. Include mileage for any “on the clock” travel that occurs during direct care workers' paid time." sqref="E25" xr:uid="{E41CABD7-FCA0-4ACD-81F8-CFF6F6ABDCBA}"/>
    <dataValidation allowBlank="1" showInputMessage="1" showErrorMessage="1" prompt="If “No” appears on this Line, review and revise the appropriate hours." sqref="E24" xr:uid="{54CDEA5D-76B1-4CF6-A544-8BFACD63EE38}"/>
    <dataValidation allowBlank="1" showErrorMessage="1" prompt="Enter a job category that is considered to be a Behavioral Health Professional._x000a_" sqref="G14:G15 B11:B26 B7:B9 G9" xr:uid="{FCFDB6F6-E6D1-43E1-B3DB-57A1D74E1AD0}"/>
    <dataValidation type="decimal" operator="greaterThanOrEqual" allowBlank="1" showInputMessage="1" showErrorMessage="1" sqref="D25:D26" xr:uid="{7EC754D7-DCA5-4FE1-842E-2DC2B2AC701F}">
      <formula1>0</formula1>
    </dataValidation>
    <dataValidation type="decimal" operator="greaterThanOrEqual" allowBlank="1" showInputMessage="1" showErrorMessage="1" error="Please enter a valid number." sqref="D21:D23 D11 D7:D9" xr:uid="{24749C25-8138-4F0E-9E53-91DAFC9C3064}">
      <formula1>0</formula1>
    </dataValidation>
    <dataValidation type="decimal" allowBlank="1" showInputMessage="1" showErrorMessage="1" error="Please enter a valid number. Typical hours in a week for a single DSP." sqref="D14:D20" xr:uid="{F988BB54-B461-427C-9512-394D70E92315}">
      <formula1>0</formula1>
      <formula2>168</formula2>
    </dataValidation>
    <dataValidation type="list" allowBlank="1" showInputMessage="1" showErrorMessage="1" error="Please enter a valid number that does not exceed the value in line 3." sqref="C12:D12" xr:uid="{DE5A4851-3006-48AB-B512-9C4B0EE7101B}">
      <formula1>"Dedicated,Other Svcs"</formula1>
    </dataValidation>
    <dataValidation allowBlank="1" showInputMessage="1" showErrorMessage="1" prompt="Report the total number of hours of Crisis Intervention services that an individual typically receives during a period of crisis (that is, from the initiation of services to the end of the crisis)." sqref="E9" xr:uid="{172E7D1F-B6DE-4AB9-8676-335EBF3E9EA4}"/>
    <dataValidation allowBlank="1" showInputMessage="1" showErrorMessage="1" prompt="See page 6 of the instructions." sqref="E13" xr:uid="{C46114CD-D29C-418D-AF8E-6209B1D1B125}"/>
    <dataValidation allowBlank="1" showInputMessage="1" showErrorMessage="1" prompt="Examples include staff meetings, filing employer-required paperwork (not related to service delivery), and receiving counseling from  supervisor.  Do not include time spent on training programs." sqref="E20" xr:uid="{719CC80F-8B5E-4002-84A4-9CC3F46559A0}"/>
    <dataValidation allowBlank="1" showInputMessage="1" showErrorMessage="1" prompt="Input the number of hours per week that a direct care worker is providing other direct care services." sqref="E16" xr:uid="{0F77ED07-1CE8-4840-978D-98F3A73784B2}"/>
    <dataValidation allowBlank="1" showInputMessage="1" showErrorMessage="1" prompt="Input the number of hours per week that a direct care worker spends on recordkeeping activities, other than documentation that occurs during the course of service provision. Examples could include case notes and incident reports." sqref="E19" xr:uid="{7BC29CB3-C315-471E-932D-0C5A4BEB1351}"/>
    <dataValidation allowBlank="1" showInputMessage="1" showErrorMessage="1" prompt="If there are activities that are part of a direct care worker’s typical week, but not listed on the survey, type a description and indicate the number of hours per week that a direct care worker typically spends on that activity." sqref="E21" xr:uid="{88DB943B-0F34-4D1E-8E55-761EAA66F4D3}"/>
  </dataValidations>
  <printOptions horizontalCentered="1"/>
  <pageMargins left="0.25" right="0.25" top="0.75" bottom="0.75" header="0.3" footer="0.3"/>
  <pageSetup scale="90" orientation="landscape" r:id="rId1"/>
  <headerFooter>
    <oddHeader>&amp;R&amp;"Times New Roman,Regular"Page &amp;P of &amp;N&amp;C&amp;"Times New Roman,Regular"Maine Department of Health and Human Services
Sections 18, 20, 21, and 29 Services - Provider Survey</oddHeader>
    <oddFooter>&amp;R&amp;"Times New Roman,Regular" printed &amp;D&amp;L&amp;"Times New Roman,Regular"Questions? Contact Tina Harper with Health Management Associates at tharper@healthmanagement.com or (480) 680-1508.</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24</vt:i4>
      </vt:variant>
      <vt:variant>
        <vt:lpstr>Named Ranges</vt:lpstr>
      </vt:variant>
      <vt:variant>
        <vt:i4>34</vt:i4>
      </vt:variant>
    </vt:vector>
  </HeadingPairs>
  <TitlesOfParts>
    <vt:vector size="58" baseType="lpstr">
      <vt:lpstr>Cover</vt:lpstr>
      <vt:lpstr>Contact Info</vt:lpstr>
      <vt:lpstr>Revenues</vt:lpstr>
      <vt:lpstr>Admin Staff</vt:lpstr>
      <vt:lpstr>Direct &amp; Program Staff Wages</vt:lpstr>
      <vt:lpstr>Direct &amp; Program Staff Time</vt:lpstr>
      <vt:lpstr>Direct Care Benefits</vt:lpstr>
      <vt:lpstr>Non Staff Expenses</vt:lpstr>
      <vt:lpstr>Care Coordination</vt:lpstr>
      <vt:lpstr>Home Support QrtrHr</vt:lpstr>
      <vt:lpstr>Personal Care</vt:lpstr>
      <vt:lpstr>HomeSupportRes</vt:lpstr>
      <vt:lpstr>HomeSuppRes-Detail</vt:lpstr>
      <vt:lpstr>RemoteSupport</vt:lpstr>
      <vt:lpstr>Shared Living</vt:lpstr>
      <vt:lpstr>Shared Living Detail</vt:lpstr>
      <vt:lpstr>Respite</vt:lpstr>
      <vt:lpstr>Comm Supp &amp; Membership</vt:lpstr>
      <vt:lpstr>Work Clubhouse</vt:lpstr>
      <vt:lpstr>Career Planning</vt:lpstr>
      <vt:lpstr>Employment Specialist</vt:lpstr>
      <vt:lpstr>Work Support</vt:lpstr>
      <vt:lpstr>Work Support-Group</vt:lpstr>
      <vt:lpstr>Crisis Intervention</vt:lpstr>
      <vt:lpstr>'Admin Staff'!Print_Area</vt:lpstr>
      <vt:lpstr>'Care Coordination'!Print_Area</vt:lpstr>
      <vt:lpstr>'Career Planning'!Print_Area</vt:lpstr>
      <vt:lpstr>'Comm Supp &amp; Membership'!Print_Area</vt:lpstr>
      <vt:lpstr>'Contact Info'!Print_Area</vt:lpstr>
      <vt:lpstr>Cover!Print_Area</vt:lpstr>
      <vt:lpstr>'Crisis Intervention'!Print_Area</vt:lpstr>
      <vt:lpstr>'Direct &amp; Program Staff Time'!Print_Area</vt:lpstr>
      <vt:lpstr>'Direct &amp; Program Staff Wages'!Print_Area</vt:lpstr>
      <vt:lpstr>'Direct Care Benefits'!Print_Area</vt:lpstr>
      <vt:lpstr>'Employment Specialist'!Print_Area</vt:lpstr>
      <vt:lpstr>'Home Support QrtrHr'!Print_Area</vt:lpstr>
      <vt:lpstr>HomeSupportRes!Print_Area</vt:lpstr>
      <vt:lpstr>'HomeSuppRes-Detail'!Print_Area</vt:lpstr>
      <vt:lpstr>'Non Staff Expenses'!Print_Area</vt:lpstr>
      <vt:lpstr>'Personal Care'!Print_Area</vt:lpstr>
      <vt:lpstr>RemoteSupport!Print_Area</vt:lpstr>
      <vt:lpstr>Respite!Print_Area</vt:lpstr>
      <vt:lpstr>Revenues!Print_Area</vt:lpstr>
      <vt:lpstr>'Shared Living'!Print_Area</vt:lpstr>
      <vt:lpstr>'Shared Living Detail'!Print_Area</vt:lpstr>
      <vt:lpstr>'Work Clubhouse'!Print_Area</vt:lpstr>
      <vt:lpstr>'Work Support'!Print_Area</vt:lpstr>
      <vt:lpstr>'Work Support-Group'!Print_Area</vt:lpstr>
      <vt:lpstr>'Admin Staff'!Print_Titles</vt:lpstr>
      <vt:lpstr>'Comm Supp &amp; Membership'!Print_Titles</vt:lpstr>
      <vt:lpstr>'Direct &amp; Program Staff Time'!Print_Titles</vt:lpstr>
      <vt:lpstr>'Direct &amp; Program Staff Wages'!Print_Titles</vt:lpstr>
      <vt:lpstr>'Direct Care Benefits'!Print_Titles</vt:lpstr>
      <vt:lpstr>'HomeSuppRes-Detail'!Print_Titles</vt:lpstr>
      <vt:lpstr>'Non Staff Expenses'!Print_Titles</vt:lpstr>
      <vt:lpstr>RemoteSupport!Print_Titles</vt:lpstr>
      <vt:lpstr>'Shared Living Detail'!Print_Titles</vt:lpstr>
      <vt:lpstr>'Work Clubhouse'!Print_Titles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Erik Sandstrom</dc:creator>
  <cp:lastModifiedBy>Alisher Abdullaev</cp:lastModifiedBy>
  <cp:lastPrinted>2023-12-15T17:55:39Z</cp:lastPrinted>
  <dcterms:created xsi:type="dcterms:W3CDTF">2018-05-29T20:33:12Z</dcterms:created>
  <dcterms:modified xsi:type="dcterms:W3CDTF">2023-12-15T18:31:36Z</dcterms:modified>
</cp:coreProperties>
</file>